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os\TUTORÍAS AGO-DIC 2022\"/>
    </mc:Choice>
  </mc:AlternateContent>
  <xr:revisionPtr revIDLastSave="0" documentId="13_ncr:1_{D020DB95-4FE0-4B45-9C24-E2BEB569E8FF}" xr6:coauthVersionLast="36" xr6:coauthVersionMax="47" xr10:uidLastSave="{00000000-0000-0000-0000-000000000000}"/>
  <bookViews>
    <workbookView xWindow="0" yWindow="0" windowWidth="19200" windowHeight="8025" tabRatio="753" xr2:uid="{00000000-000D-0000-FFFF-FFFF00000000}"/>
  </bookViews>
  <sheets>
    <sheet name="Lista_Asistencia" sheetId="1" r:id="rId1"/>
    <sheet name="Lista_Acreditados" sheetId="8" r:id="rId2"/>
    <sheet name="Estadisticas" sheetId="10" r:id="rId3"/>
    <sheet name="Reg_Asignaturas" sheetId="5" r:id="rId4"/>
    <sheet name="Rep_Semestral" sheetId="12" r:id="rId5"/>
    <sheet name="Est_Generales" sheetId="2" r:id="rId6"/>
    <sheet name="Est_Hab_Estudio" sheetId="4" r:id="rId7"/>
    <sheet name="Est_Test_Autoestima" sheetId="3" r:id="rId8"/>
    <sheet name="Est_Test_Asertividad" sheetId="7" r:id="rId9"/>
    <sheet name="Est_Eva_Tutor" sheetId="9" r:id="rId10"/>
    <sheet name="Eva_Plan_Tutorial" sheetId="11" r:id="rId11"/>
  </sheets>
  <externalReferences>
    <externalReference r:id="rId12"/>
    <externalReference r:id="rId13"/>
  </externalReferences>
  <definedNames>
    <definedName name="_xlnm.Print_Area" localSheetId="5">Est_Generales!$A$1:$I$51</definedName>
    <definedName name="_xlnm.Print_Area" localSheetId="2">Estadisticas!$A$1:$AA$57</definedName>
    <definedName name="_xlnm.Print_Area" localSheetId="10">Eva_Plan_Tutorial!$A$1:$K$28</definedName>
    <definedName name="_xlnm.Print_Area" localSheetId="1">Lista_Acreditados!$A$1:$K$33</definedName>
    <definedName name="_xlnm.Print_Area" localSheetId="0">Lista_Asistencia!$A$1:$Y$49</definedName>
    <definedName name="_xlnm.Print_Area" localSheetId="3">Reg_Asignaturas!$A$1:$Z$57</definedName>
    <definedName name="Beca" localSheetId="6">[1]Est_Fichas_Iden.!$N$20:$N$21</definedName>
    <definedName name="Beca" localSheetId="8">[1]Est_Fichas_Iden.!$N$20:$N$21</definedName>
    <definedName name="Beca" localSheetId="10">[2]Est_Fichas_Iden.!$N$20:$N$21</definedName>
    <definedName name="Beca" localSheetId="4">[2]Est_Fichas_Iden.!$N$20:$N$21</definedName>
    <definedName name="Beca">Est_Generales!$O$21:$O$22</definedName>
    <definedName name="Carrera">Est_Generales!$K$27:$K$30</definedName>
    <definedName name="Carrera1" localSheetId="6">[1]Est_Fichas_Iden.!$K$9:$K$12</definedName>
    <definedName name="Carrera1" localSheetId="8">[1]Est_Fichas_Iden.!$K$9:$K$12</definedName>
    <definedName name="Carrera1" localSheetId="10">[2]Est_Fichas_Iden.!$K$9:$K$12</definedName>
    <definedName name="Carrera1" localSheetId="4">[2]Est_Fichas_Iden.!$K$9:$K$12</definedName>
    <definedName name="Carrera1">Est_Generales!$K$9:$K$12</definedName>
    <definedName name="Edo_Civil" localSheetId="6">[1]Est_Fichas_Iden.!$N$15:$N$17</definedName>
    <definedName name="Edo_Civil" localSheetId="8">[1]Est_Fichas_Iden.!$N$15:$N$17</definedName>
    <definedName name="Edo_Civil" localSheetId="10">[2]Est_Fichas_Iden.!$N$15:$N$17</definedName>
    <definedName name="Edo_Civil" localSheetId="4">[2]Est_Fichas_Iden.!$N$15:$N$17</definedName>
    <definedName name="Edo_Civil">Est_Generales!$O$16:$O$18</definedName>
    <definedName name="Sexo" localSheetId="6">[1]Est_Fichas_Iden.!$K$15:$K$16</definedName>
    <definedName name="Sexo" localSheetId="8">[1]Est_Fichas_Iden.!$K$15:$K$16</definedName>
    <definedName name="Sexo" localSheetId="10">[2]Est_Fichas_Iden.!$K$15:$K$16</definedName>
    <definedName name="Sexo" localSheetId="4">[2]Est_Fichas_Iden.!$K$15:$K$16</definedName>
    <definedName name="Sexo">Est_Generales!$K$16:$K$17</definedName>
    <definedName name="Trabaja" localSheetId="6">[1]Est_Fichas_Iden.!$N$24:$N$25</definedName>
    <definedName name="Trabaja" localSheetId="8">[1]Est_Fichas_Iden.!$N$24:$N$25</definedName>
    <definedName name="Trabaja" localSheetId="10">[2]Est_Fichas_Iden.!$N$24:$N$25</definedName>
    <definedName name="Trabaja" localSheetId="4">[2]Est_Fichas_Iden.!$N$24:$N$25</definedName>
    <definedName name="Trabaja">Est_Generales!$O$25:$O$26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9" l="1"/>
  <c r="G14" i="9"/>
  <c r="G13" i="9"/>
  <c r="G12" i="9"/>
  <c r="G11" i="9"/>
  <c r="G16" i="9" s="1"/>
  <c r="H6" i="9"/>
  <c r="F6" i="9"/>
  <c r="C6" i="9"/>
  <c r="C5" i="9"/>
  <c r="H6" i="7"/>
  <c r="F6" i="7"/>
  <c r="C6" i="7"/>
  <c r="C5" i="7"/>
  <c r="H6" i="3"/>
  <c r="F6" i="3"/>
  <c r="C6" i="3"/>
  <c r="C5" i="3"/>
  <c r="H6" i="4"/>
  <c r="F6" i="4"/>
  <c r="C6" i="4"/>
  <c r="C5" i="4"/>
  <c r="I63" i="2"/>
  <c r="H63" i="2"/>
  <c r="G63" i="2"/>
  <c r="E63" i="2"/>
  <c r="D63" i="2"/>
  <c r="C63" i="2"/>
  <c r="B63" i="2"/>
  <c r="I62" i="2"/>
  <c r="H62" i="2"/>
  <c r="G62" i="2"/>
  <c r="E62" i="2"/>
  <c r="D62" i="2"/>
  <c r="C62" i="2"/>
  <c r="B62" i="2"/>
  <c r="I61" i="2"/>
  <c r="H61" i="2"/>
  <c r="G61" i="2"/>
  <c r="E61" i="2"/>
  <c r="D61" i="2"/>
  <c r="C61" i="2"/>
  <c r="B61" i="2"/>
  <c r="I60" i="2"/>
  <c r="H60" i="2"/>
  <c r="G60" i="2"/>
  <c r="E60" i="2"/>
  <c r="D60" i="2"/>
  <c r="C60" i="2"/>
  <c r="B60" i="2"/>
  <c r="I59" i="2"/>
  <c r="H59" i="2"/>
  <c r="G59" i="2"/>
  <c r="E59" i="2"/>
  <c r="D59" i="2"/>
  <c r="C59" i="2"/>
  <c r="B59" i="2"/>
  <c r="I58" i="2"/>
  <c r="H58" i="2"/>
  <c r="G58" i="2"/>
  <c r="E58" i="2"/>
  <c r="D58" i="2"/>
  <c r="C58" i="2"/>
  <c r="B58" i="2"/>
  <c r="I57" i="2"/>
  <c r="H57" i="2"/>
  <c r="G57" i="2"/>
  <c r="E57" i="2"/>
  <c r="D57" i="2"/>
  <c r="C57" i="2"/>
  <c r="B57" i="2"/>
  <c r="I56" i="2"/>
  <c r="H56" i="2"/>
  <c r="G56" i="2"/>
  <c r="E56" i="2"/>
  <c r="D56" i="2"/>
  <c r="C56" i="2"/>
  <c r="B56" i="2"/>
  <c r="I55" i="2"/>
  <c r="H55" i="2"/>
  <c r="G55" i="2"/>
  <c r="E55" i="2"/>
  <c r="D55" i="2"/>
  <c r="C55" i="2"/>
  <c r="B55" i="2"/>
  <c r="I54" i="2"/>
  <c r="H54" i="2"/>
  <c r="G54" i="2"/>
  <c r="E54" i="2"/>
  <c r="D54" i="2"/>
  <c r="C54" i="2"/>
  <c r="B54" i="2"/>
  <c r="I53" i="2"/>
  <c r="H53" i="2"/>
  <c r="G53" i="2"/>
  <c r="E53" i="2"/>
  <c r="D53" i="2"/>
  <c r="C53" i="2"/>
  <c r="B53" i="2"/>
  <c r="I52" i="2"/>
  <c r="H52" i="2"/>
  <c r="G52" i="2"/>
  <c r="E52" i="2"/>
  <c r="D52" i="2"/>
  <c r="C52" i="2"/>
  <c r="B52" i="2"/>
  <c r="I51" i="2"/>
  <c r="H51" i="2"/>
  <c r="G51" i="2"/>
  <c r="E51" i="2"/>
  <c r="D51" i="2"/>
  <c r="C51" i="2"/>
  <c r="B51" i="2"/>
  <c r="I50" i="2"/>
  <c r="H50" i="2"/>
  <c r="G50" i="2"/>
  <c r="E50" i="2"/>
  <c r="D50" i="2"/>
  <c r="C50" i="2"/>
  <c r="B50" i="2"/>
  <c r="I49" i="2"/>
  <c r="H49" i="2"/>
  <c r="G49" i="2"/>
  <c r="E49" i="2"/>
  <c r="D49" i="2"/>
  <c r="C49" i="2"/>
  <c r="B49" i="2"/>
  <c r="I48" i="2"/>
  <c r="H48" i="2"/>
  <c r="G48" i="2"/>
  <c r="E48" i="2"/>
  <c r="D48" i="2"/>
  <c r="C48" i="2"/>
  <c r="B48" i="2"/>
  <c r="I47" i="2"/>
  <c r="H47" i="2"/>
  <c r="G47" i="2"/>
  <c r="E47" i="2"/>
  <c r="D47" i="2"/>
  <c r="C47" i="2"/>
  <c r="B47" i="2"/>
  <c r="I46" i="2"/>
  <c r="H46" i="2"/>
  <c r="G46" i="2"/>
  <c r="E46" i="2"/>
  <c r="D46" i="2"/>
  <c r="C46" i="2"/>
  <c r="B46" i="2"/>
  <c r="I45" i="2"/>
  <c r="H45" i="2"/>
  <c r="G45" i="2"/>
  <c r="E45" i="2"/>
  <c r="D45" i="2"/>
  <c r="C45" i="2"/>
  <c r="B45" i="2"/>
  <c r="I44" i="2"/>
  <c r="H44" i="2"/>
  <c r="G44" i="2"/>
  <c r="E44" i="2"/>
  <c r="D44" i="2"/>
  <c r="C44" i="2"/>
  <c r="B44" i="2"/>
  <c r="I43" i="2"/>
  <c r="H43" i="2"/>
  <c r="G43" i="2"/>
  <c r="E43" i="2"/>
  <c r="D43" i="2"/>
  <c r="C43" i="2"/>
  <c r="B43" i="2"/>
  <c r="I42" i="2"/>
  <c r="H42" i="2"/>
  <c r="G42" i="2"/>
  <c r="E42" i="2"/>
  <c r="D42" i="2"/>
  <c r="C42" i="2"/>
  <c r="B42" i="2"/>
  <c r="I41" i="2"/>
  <c r="H41" i="2"/>
  <c r="G41" i="2"/>
  <c r="E41" i="2"/>
  <c r="D41" i="2"/>
  <c r="C41" i="2"/>
  <c r="B41" i="2"/>
  <c r="I40" i="2"/>
  <c r="H40" i="2"/>
  <c r="G40" i="2"/>
  <c r="E40" i="2"/>
  <c r="D40" i="2"/>
  <c r="C40" i="2"/>
  <c r="B40" i="2"/>
  <c r="I39" i="2"/>
  <c r="H39" i="2"/>
  <c r="G39" i="2"/>
  <c r="E39" i="2"/>
  <c r="D39" i="2"/>
  <c r="C39" i="2"/>
  <c r="B39" i="2"/>
  <c r="I38" i="2"/>
  <c r="H38" i="2"/>
  <c r="G38" i="2"/>
  <c r="E38" i="2"/>
  <c r="D38" i="2"/>
  <c r="C38" i="2"/>
  <c r="B38" i="2"/>
  <c r="I37" i="2"/>
  <c r="H37" i="2"/>
  <c r="G37" i="2"/>
  <c r="E37" i="2"/>
  <c r="D37" i="2"/>
  <c r="C37" i="2"/>
  <c r="B37" i="2"/>
  <c r="I36" i="2"/>
  <c r="H36" i="2"/>
  <c r="G36" i="2"/>
  <c r="E36" i="2"/>
  <c r="D36" i="2"/>
  <c r="C36" i="2"/>
  <c r="B36" i="2"/>
  <c r="I35" i="2"/>
  <c r="H35" i="2"/>
  <c r="G35" i="2"/>
  <c r="E35" i="2"/>
  <c r="D35" i="2"/>
  <c r="C35" i="2"/>
  <c r="B35" i="2"/>
  <c r="I34" i="2"/>
  <c r="H34" i="2"/>
  <c r="G34" i="2"/>
  <c r="E34" i="2"/>
  <c r="D34" i="2"/>
  <c r="C34" i="2"/>
  <c r="B34" i="2"/>
  <c r="I33" i="2"/>
  <c r="H33" i="2"/>
  <c r="G33" i="2"/>
  <c r="E33" i="2"/>
  <c r="D33" i="2"/>
  <c r="C33" i="2"/>
  <c r="B33" i="2"/>
  <c r="I32" i="2"/>
  <c r="H32" i="2"/>
  <c r="G32" i="2"/>
  <c r="E32" i="2"/>
  <c r="D32" i="2"/>
  <c r="C32" i="2"/>
  <c r="B32" i="2"/>
  <c r="I31" i="2"/>
  <c r="H31" i="2"/>
  <c r="G31" i="2"/>
  <c r="E31" i="2"/>
  <c r="D31" i="2"/>
  <c r="C31" i="2"/>
  <c r="B31" i="2"/>
  <c r="I30" i="2"/>
  <c r="H30" i="2"/>
  <c r="G30" i="2"/>
  <c r="E30" i="2"/>
  <c r="D30" i="2"/>
  <c r="C30" i="2"/>
  <c r="B30" i="2"/>
  <c r="I29" i="2"/>
  <c r="H29" i="2"/>
  <c r="G29" i="2"/>
  <c r="E29" i="2"/>
  <c r="D29" i="2"/>
  <c r="C29" i="2"/>
  <c r="B29" i="2"/>
  <c r="I28" i="2"/>
  <c r="H28" i="2"/>
  <c r="G28" i="2"/>
  <c r="E28" i="2"/>
  <c r="D28" i="2"/>
  <c r="C28" i="2"/>
  <c r="B28" i="2"/>
  <c r="I27" i="2"/>
  <c r="H27" i="2"/>
  <c r="G27" i="2"/>
  <c r="E27" i="2"/>
  <c r="D27" i="2"/>
  <c r="C27" i="2"/>
  <c r="B27" i="2"/>
  <c r="I26" i="2"/>
  <c r="H26" i="2"/>
  <c r="G26" i="2"/>
  <c r="E26" i="2"/>
  <c r="D26" i="2"/>
  <c r="C26" i="2"/>
  <c r="B26" i="2"/>
  <c r="I25" i="2"/>
  <c r="H25" i="2"/>
  <c r="G25" i="2"/>
  <c r="E25" i="2"/>
  <c r="D25" i="2"/>
  <c r="C25" i="2"/>
  <c r="B25" i="2"/>
  <c r="I24" i="2"/>
  <c r="H24" i="2"/>
  <c r="G24" i="2"/>
  <c r="E24" i="2"/>
  <c r="D24" i="2"/>
  <c r="C24" i="2"/>
  <c r="B24" i="2"/>
  <c r="I23" i="2"/>
  <c r="H23" i="2"/>
  <c r="G23" i="2"/>
  <c r="E23" i="2"/>
  <c r="D23" i="2"/>
  <c r="C23" i="2"/>
  <c r="B23" i="2"/>
  <c r="I22" i="2"/>
  <c r="H22" i="2"/>
  <c r="G22" i="2"/>
  <c r="E22" i="2"/>
  <c r="D22" i="2"/>
  <c r="C22" i="2"/>
  <c r="B22" i="2"/>
  <c r="I21" i="2"/>
  <c r="H21" i="2"/>
  <c r="G21" i="2"/>
  <c r="E21" i="2"/>
  <c r="D21" i="2"/>
  <c r="C21" i="2"/>
  <c r="B21" i="2"/>
  <c r="I20" i="2"/>
  <c r="H20" i="2"/>
  <c r="G20" i="2"/>
  <c r="E20" i="2"/>
  <c r="D20" i="2"/>
  <c r="C20" i="2"/>
  <c r="B20" i="2"/>
  <c r="I19" i="2"/>
  <c r="H19" i="2"/>
  <c r="G19" i="2"/>
  <c r="E19" i="2"/>
  <c r="D19" i="2"/>
  <c r="C19" i="2"/>
  <c r="B19" i="2"/>
  <c r="I18" i="2"/>
  <c r="H18" i="2"/>
  <c r="G18" i="2"/>
  <c r="E18" i="2"/>
  <c r="D18" i="2"/>
  <c r="C18" i="2"/>
  <c r="B18" i="2"/>
  <c r="I17" i="2"/>
  <c r="H17" i="2"/>
  <c r="G17" i="2"/>
  <c r="E17" i="2"/>
  <c r="D17" i="2"/>
  <c r="C17" i="2"/>
  <c r="B17" i="2"/>
  <c r="I16" i="2"/>
  <c r="H16" i="2"/>
  <c r="G16" i="2"/>
  <c r="E16" i="2"/>
  <c r="D16" i="2"/>
  <c r="C16" i="2"/>
  <c r="B16" i="2"/>
  <c r="I15" i="2"/>
  <c r="H15" i="2"/>
  <c r="G15" i="2"/>
  <c r="E15" i="2"/>
  <c r="D15" i="2"/>
  <c r="C15" i="2"/>
  <c r="B15" i="2"/>
  <c r="I14" i="2"/>
  <c r="H14" i="2"/>
  <c r="G14" i="2"/>
  <c r="E14" i="2"/>
  <c r="D14" i="2"/>
  <c r="C14" i="2"/>
  <c r="B14" i="2"/>
  <c r="I13" i="2"/>
  <c r="H13" i="2"/>
  <c r="G13" i="2"/>
  <c r="E13" i="2"/>
  <c r="D13" i="2"/>
  <c r="C13" i="2"/>
  <c r="B13" i="2"/>
  <c r="I12" i="2"/>
  <c r="H12" i="2"/>
  <c r="G12" i="2"/>
  <c r="E12" i="2"/>
  <c r="D12" i="2"/>
  <c r="C12" i="2"/>
  <c r="B12" i="2"/>
  <c r="I11" i="2"/>
  <c r="H11" i="2"/>
  <c r="G11" i="2"/>
  <c r="E11" i="2"/>
  <c r="D11" i="2"/>
  <c r="C11" i="2"/>
  <c r="B11" i="2"/>
  <c r="I10" i="2"/>
  <c r="H10" i="2"/>
  <c r="G10" i="2"/>
  <c r="E10" i="2"/>
  <c r="D10" i="2"/>
  <c r="C10" i="2"/>
  <c r="B10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S9" i="2"/>
  <c r="S10" i="2" s="1"/>
  <c r="I9" i="2"/>
  <c r="H9" i="2"/>
  <c r="G9" i="2"/>
  <c r="E9" i="2"/>
  <c r="D9" i="2"/>
  <c r="C9" i="2"/>
  <c r="B9" i="2"/>
  <c r="H6" i="2"/>
  <c r="F6" i="2"/>
  <c r="C6" i="2"/>
  <c r="C5" i="2"/>
  <c r="N63" i="8"/>
  <c r="M63" i="8"/>
  <c r="L63" i="8"/>
  <c r="O63" i="8" s="1"/>
  <c r="N62" i="8"/>
  <c r="M62" i="8"/>
  <c r="L62" i="8"/>
  <c r="O62" i="8" s="1"/>
  <c r="N61" i="8"/>
  <c r="M61" i="8"/>
  <c r="L61" i="8"/>
  <c r="O61" i="8" s="1"/>
  <c r="N60" i="8"/>
  <c r="M60" i="8"/>
  <c r="L60" i="8"/>
  <c r="O60" i="8" s="1"/>
  <c r="N59" i="8"/>
  <c r="M59" i="8"/>
  <c r="L59" i="8"/>
  <c r="O59" i="8" s="1"/>
  <c r="N58" i="8"/>
  <c r="M58" i="8"/>
  <c r="L58" i="8"/>
  <c r="O58" i="8" s="1"/>
  <c r="N57" i="8"/>
  <c r="M57" i="8"/>
  <c r="L57" i="8"/>
  <c r="O57" i="8" s="1"/>
  <c r="N56" i="8"/>
  <c r="M56" i="8"/>
  <c r="L56" i="8"/>
  <c r="O56" i="8" s="1"/>
  <c r="N55" i="8"/>
  <c r="M55" i="8"/>
  <c r="L55" i="8"/>
  <c r="O55" i="8" s="1"/>
  <c r="N54" i="8"/>
  <c r="M54" i="8"/>
  <c r="L54" i="8"/>
  <c r="O54" i="8" s="1"/>
  <c r="N53" i="8"/>
  <c r="M53" i="8"/>
  <c r="L53" i="8"/>
  <c r="O53" i="8" s="1"/>
  <c r="N52" i="8"/>
  <c r="M52" i="8"/>
  <c r="L52" i="8"/>
  <c r="O52" i="8" s="1"/>
  <c r="N51" i="8"/>
  <c r="M51" i="8"/>
  <c r="L51" i="8"/>
  <c r="O51" i="8" s="1"/>
  <c r="N50" i="8"/>
  <c r="M50" i="8"/>
  <c r="L50" i="8"/>
  <c r="O50" i="8" s="1"/>
  <c r="N49" i="8"/>
  <c r="M49" i="8"/>
  <c r="L49" i="8"/>
  <c r="O49" i="8" s="1"/>
  <c r="N48" i="8"/>
  <c r="M48" i="8"/>
  <c r="L48" i="8"/>
  <c r="O48" i="8" s="1"/>
  <c r="N47" i="8"/>
  <c r="M47" i="8"/>
  <c r="L47" i="8"/>
  <c r="O47" i="8" s="1"/>
  <c r="N46" i="8"/>
  <c r="M46" i="8"/>
  <c r="L46" i="8"/>
  <c r="O46" i="8" s="1"/>
  <c r="N45" i="8"/>
  <c r="M45" i="8"/>
  <c r="L45" i="8"/>
  <c r="O45" i="8" s="1"/>
  <c r="N44" i="8"/>
  <c r="M44" i="8"/>
  <c r="L44" i="8"/>
  <c r="O44" i="8" s="1"/>
  <c r="N43" i="8"/>
  <c r="M43" i="8"/>
  <c r="L43" i="8"/>
  <c r="O43" i="8" s="1"/>
  <c r="N42" i="8"/>
  <c r="M42" i="8"/>
  <c r="L42" i="8"/>
  <c r="O42" i="8" s="1"/>
  <c r="N41" i="8"/>
  <c r="M41" i="8"/>
  <c r="L41" i="8"/>
  <c r="O41" i="8" s="1"/>
  <c r="N40" i="8"/>
  <c r="M40" i="8"/>
  <c r="L40" i="8"/>
  <c r="O40" i="8" s="1"/>
  <c r="N39" i="8"/>
  <c r="M39" i="8"/>
  <c r="L39" i="8"/>
  <c r="O39" i="8" s="1"/>
  <c r="N38" i="8"/>
  <c r="M38" i="8"/>
  <c r="L38" i="8"/>
  <c r="O38" i="8" s="1"/>
  <c r="N37" i="8"/>
  <c r="M37" i="8"/>
  <c r="L37" i="8"/>
  <c r="O37" i="8" s="1"/>
  <c r="N36" i="8"/>
  <c r="M36" i="8"/>
  <c r="L36" i="8"/>
  <c r="O36" i="8" s="1"/>
  <c r="N35" i="8"/>
  <c r="M35" i="8"/>
  <c r="L35" i="8"/>
  <c r="O35" i="8" s="1"/>
  <c r="N34" i="8"/>
  <c r="M34" i="8"/>
  <c r="L34" i="8"/>
  <c r="O34" i="8" s="1"/>
  <c r="N33" i="8"/>
  <c r="M33" i="8"/>
  <c r="L33" i="8"/>
  <c r="O33" i="8" s="1"/>
  <c r="N32" i="8"/>
  <c r="M32" i="8"/>
  <c r="L32" i="8"/>
  <c r="O32" i="8" s="1"/>
  <c r="N31" i="8"/>
  <c r="M31" i="8"/>
  <c r="L31" i="8"/>
  <c r="O31" i="8" s="1"/>
  <c r="N30" i="8"/>
  <c r="M30" i="8"/>
  <c r="L30" i="8"/>
  <c r="O30" i="8" s="1"/>
  <c r="N29" i="8"/>
  <c r="M29" i="8"/>
  <c r="L29" i="8"/>
  <c r="O29" i="8" s="1"/>
  <c r="N28" i="8"/>
  <c r="M28" i="8"/>
  <c r="L28" i="8"/>
  <c r="O28" i="8" s="1"/>
  <c r="N27" i="8"/>
  <c r="M27" i="8"/>
  <c r="L27" i="8"/>
  <c r="O27" i="8" s="1"/>
  <c r="N26" i="8"/>
  <c r="M26" i="8"/>
  <c r="L26" i="8"/>
  <c r="O26" i="8" s="1"/>
  <c r="N25" i="8"/>
  <c r="M25" i="8"/>
  <c r="L25" i="8"/>
  <c r="O25" i="8" s="1"/>
  <c r="N24" i="8"/>
  <c r="M24" i="8"/>
  <c r="L24" i="8"/>
  <c r="O24" i="8" s="1"/>
  <c r="N23" i="8"/>
  <c r="M23" i="8"/>
  <c r="L23" i="8"/>
  <c r="O23" i="8" s="1"/>
  <c r="N22" i="8"/>
  <c r="M22" i="8"/>
  <c r="L22" i="8"/>
  <c r="O22" i="8" s="1"/>
  <c r="N21" i="8"/>
  <c r="M21" i="8"/>
  <c r="L21" i="8"/>
  <c r="O21" i="8" s="1"/>
  <c r="N20" i="8"/>
  <c r="M20" i="8"/>
  <c r="L20" i="8"/>
  <c r="O20" i="8" s="1"/>
  <c r="N19" i="8"/>
  <c r="M19" i="8"/>
  <c r="L19" i="8"/>
  <c r="O19" i="8" s="1"/>
  <c r="N18" i="8"/>
  <c r="M18" i="8"/>
  <c r="L18" i="8"/>
  <c r="O18" i="8" s="1"/>
  <c r="N17" i="8"/>
  <c r="M17" i="8"/>
  <c r="L17" i="8"/>
  <c r="O17" i="8" s="1"/>
  <c r="N16" i="8"/>
  <c r="M16" i="8"/>
  <c r="L16" i="8"/>
  <c r="O16" i="8" s="1"/>
  <c r="N15" i="8"/>
  <c r="M15" i="8"/>
  <c r="O15" i="8" s="1"/>
  <c r="N14" i="8"/>
  <c r="M14" i="8"/>
  <c r="L14" i="8"/>
  <c r="O14" i="8" s="1"/>
  <c r="N13" i="8"/>
  <c r="M13" i="8"/>
  <c r="L13" i="8"/>
  <c r="O13" i="8" s="1"/>
  <c r="N12" i="8"/>
  <c r="M12" i="8"/>
  <c r="L12" i="8"/>
  <c r="O12" i="8" s="1"/>
  <c r="N11" i="8"/>
  <c r="M11" i="8"/>
  <c r="L11" i="8"/>
  <c r="O11" i="8" s="1"/>
  <c r="N10" i="8"/>
  <c r="M10" i="8"/>
  <c r="L10" i="8"/>
  <c r="O10" i="8" s="1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N9" i="8"/>
  <c r="M9" i="8"/>
  <c r="L9" i="8"/>
  <c r="O9" i="8" s="1"/>
  <c r="E79" i="12"/>
  <c r="M61" i="12"/>
  <c r="C61" i="12"/>
  <c r="B61" i="12"/>
  <c r="M60" i="12"/>
  <c r="C60" i="12"/>
  <c r="B60" i="12"/>
  <c r="M59" i="12"/>
  <c r="C59" i="12"/>
  <c r="B59" i="12"/>
  <c r="M58" i="12"/>
  <c r="C58" i="12"/>
  <c r="B58" i="12"/>
  <c r="M57" i="12"/>
  <c r="C57" i="12"/>
  <c r="B57" i="12"/>
  <c r="M56" i="12"/>
  <c r="C56" i="12"/>
  <c r="B56" i="12"/>
  <c r="M55" i="12"/>
  <c r="C55" i="12"/>
  <c r="B55" i="12"/>
  <c r="M54" i="12"/>
  <c r="C54" i="12"/>
  <c r="B54" i="12"/>
  <c r="M53" i="12"/>
  <c r="C53" i="12"/>
  <c r="B53" i="12"/>
  <c r="M52" i="12"/>
  <c r="C52" i="12"/>
  <c r="B52" i="12"/>
  <c r="M51" i="12"/>
  <c r="C51" i="12"/>
  <c r="B51" i="12"/>
  <c r="M50" i="12"/>
  <c r="C50" i="12"/>
  <c r="B50" i="12"/>
  <c r="M49" i="12"/>
  <c r="C49" i="12"/>
  <c r="B49" i="12"/>
  <c r="M48" i="12"/>
  <c r="C48" i="12"/>
  <c r="B48" i="12"/>
  <c r="M47" i="12"/>
  <c r="C47" i="12"/>
  <c r="B47" i="12"/>
  <c r="M46" i="12"/>
  <c r="C46" i="12"/>
  <c r="B46" i="12"/>
  <c r="M45" i="12"/>
  <c r="C45" i="12"/>
  <c r="B45" i="12"/>
  <c r="M44" i="12"/>
  <c r="C44" i="12"/>
  <c r="B44" i="12"/>
  <c r="M43" i="12"/>
  <c r="C43" i="12"/>
  <c r="B43" i="12"/>
  <c r="M42" i="12"/>
  <c r="C42" i="12"/>
  <c r="B42" i="12"/>
  <c r="M41" i="12"/>
  <c r="C41" i="12"/>
  <c r="B41" i="12"/>
  <c r="M40" i="12"/>
  <c r="C40" i="12"/>
  <c r="B40" i="12"/>
  <c r="M39" i="12"/>
  <c r="C39" i="12"/>
  <c r="B39" i="12"/>
  <c r="M38" i="12"/>
  <c r="C38" i="12"/>
  <c r="B38" i="12"/>
  <c r="M37" i="12"/>
  <c r="C37" i="12"/>
  <c r="B37" i="12"/>
  <c r="M36" i="12"/>
  <c r="C36" i="12"/>
  <c r="B36" i="12"/>
  <c r="M35" i="12"/>
  <c r="C35" i="12"/>
  <c r="B35" i="12"/>
  <c r="M34" i="12"/>
  <c r="C34" i="12"/>
  <c r="B34" i="12"/>
  <c r="M33" i="12"/>
  <c r="C33" i="12"/>
  <c r="B33" i="12"/>
  <c r="M32" i="12"/>
  <c r="C32" i="12"/>
  <c r="B32" i="12"/>
  <c r="M31" i="12"/>
  <c r="C31" i="12"/>
  <c r="B31" i="12"/>
  <c r="M30" i="12"/>
  <c r="C30" i="12"/>
  <c r="B30" i="12"/>
  <c r="M29" i="12"/>
  <c r="C29" i="12"/>
  <c r="B29" i="12"/>
  <c r="M28" i="12"/>
  <c r="C28" i="12"/>
  <c r="B28" i="12"/>
  <c r="M27" i="12"/>
  <c r="C27" i="12"/>
  <c r="B27" i="12"/>
  <c r="M26" i="12"/>
  <c r="C26" i="12"/>
  <c r="B26" i="12"/>
  <c r="M25" i="12"/>
  <c r="C25" i="12"/>
  <c r="B25" i="12"/>
  <c r="M24" i="12"/>
  <c r="C24" i="12"/>
  <c r="B24" i="12"/>
  <c r="M23" i="12"/>
  <c r="C23" i="12"/>
  <c r="B23" i="12"/>
  <c r="M22" i="12"/>
  <c r="C22" i="12"/>
  <c r="B22" i="12"/>
  <c r="M21" i="12"/>
  <c r="C21" i="12"/>
  <c r="B21" i="12"/>
  <c r="M20" i="12"/>
  <c r="C20" i="12"/>
  <c r="B20" i="12"/>
  <c r="M19" i="12"/>
  <c r="C19" i="12"/>
  <c r="B19" i="12"/>
  <c r="M18" i="12"/>
  <c r="C18" i="12"/>
  <c r="B18" i="12"/>
  <c r="M17" i="12"/>
  <c r="C17" i="12"/>
  <c r="B17" i="12"/>
  <c r="M16" i="12"/>
  <c r="C16" i="12"/>
  <c r="B16" i="12"/>
  <c r="M15" i="12"/>
  <c r="C15" i="12"/>
  <c r="B15" i="12"/>
  <c r="M14" i="12"/>
  <c r="C14" i="12"/>
  <c r="B14" i="12"/>
  <c r="M13" i="12"/>
  <c r="C13" i="12"/>
  <c r="B13" i="12"/>
  <c r="M12" i="12"/>
  <c r="C12" i="12"/>
  <c r="B12" i="12"/>
  <c r="M11" i="12"/>
  <c r="C11" i="12"/>
  <c r="B11" i="12"/>
  <c r="M10" i="12"/>
  <c r="C10" i="12"/>
  <c r="B10" i="12"/>
  <c r="M9" i="12"/>
  <c r="C9" i="12"/>
  <c r="B9" i="12"/>
  <c r="M8" i="12"/>
  <c r="C8" i="12"/>
  <c r="B8" i="12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M7" i="12"/>
  <c r="C7" i="12"/>
  <c r="B7" i="12"/>
  <c r="J3" i="12"/>
  <c r="G3" i="12"/>
  <c r="D2" i="12"/>
  <c r="C42" i="5"/>
  <c r="B42" i="5"/>
  <c r="C41" i="5"/>
  <c r="B41" i="5"/>
  <c r="C40" i="5"/>
  <c r="B40" i="5"/>
  <c r="C39" i="5"/>
  <c r="B39" i="5"/>
  <c r="C38" i="5"/>
  <c r="B38" i="5"/>
  <c r="C37" i="5"/>
  <c r="B37" i="5"/>
  <c r="C36" i="5"/>
  <c r="B36" i="5"/>
  <c r="C35" i="5"/>
  <c r="B35" i="5"/>
  <c r="C34" i="5"/>
  <c r="B34" i="5"/>
  <c r="C33" i="5"/>
  <c r="B33" i="5"/>
  <c r="C32" i="5"/>
  <c r="B32" i="5"/>
  <c r="C31" i="5"/>
  <c r="B31" i="5"/>
  <c r="C30" i="5"/>
  <c r="B30" i="5"/>
  <c r="C29" i="5"/>
  <c r="B29" i="5"/>
  <c r="C28" i="5"/>
  <c r="B28" i="5"/>
  <c r="C27" i="5"/>
  <c r="B27" i="5"/>
  <c r="C26" i="5"/>
  <c r="B26" i="5"/>
  <c r="C25" i="5"/>
  <c r="B25" i="5"/>
  <c r="C24" i="5"/>
  <c r="B24" i="5"/>
  <c r="C23" i="5"/>
  <c r="B23" i="5"/>
  <c r="C22" i="5"/>
  <c r="B22" i="5"/>
  <c r="C21" i="5"/>
  <c r="B21" i="5"/>
  <c r="C20" i="5"/>
  <c r="B20" i="5"/>
  <c r="C19" i="5"/>
  <c r="B19" i="5"/>
  <c r="C18" i="5"/>
  <c r="B18" i="5"/>
  <c r="C17" i="5"/>
  <c r="B17" i="5"/>
  <c r="C16" i="5"/>
  <c r="B16" i="5"/>
  <c r="C15" i="5"/>
  <c r="B15" i="5"/>
  <c r="C14" i="5"/>
  <c r="B14" i="5"/>
  <c r="C13" i="5"/>
  <c r="B13" i="5"/>
  <c r="D11" i="5"/>
  <c r="B10" i="5"/>
  <c r="C7" i="5"/>
  <c r="AA58" i="10"/>
  <c r="C10" i="7" s="1"/>
  <c r="Z58" i="10"/>
  <c r="C9" i="7" s="1"/>
  <c r="C11" i="7" s="1"/>
  <c r="Y58" i="10"/>
  <c r="B12" i="3" s="1"/>
  <c r="X58" i="10"/>
  <c r="B11" i="3" s="1"/>
  <c r="W58" i="10"/>
  <c r="B10" i="3" s="1"/>
  <c r="V58" i="10"/>
  <c r="B9" i="3" s="1"/>
  <c r="B13" i="3" s="1"/>
  <c r="U58" i="10"/>
  <c r="C27" i="4" s="1"/>
  <c r="T58" i="10"/>
  <c r="C26" i="4" s="1"/>
  <c r="S58" i="10"/>
  <c r="C25" i="4" s="1"/>
  <c r="C28" i="4" s="1"/>
  <c r="R58" i="10"/>
  <c r="C17" i="4" s="1"/>
  <c r="Q58" i="10"/>
  <c r="C16" i="4" s="1"/>
  <c r="P58" i="10"/>
  <c r="C15" i="4" s="1"/>
  <c r="O58" i="10"/>
  <c r="C14" i="4" s="1"/>
  <c r="N58" i="10"/>
  <c r="C13" i="4" s="1"/>
  <c r="M58" i="10"/>
  <c r="C12" i="4" s="1"/>
  <c r="L58" i="10"/>
  <c r="C11" i="4" s="1"/>
  <c r="K58" i="10"/>
  <c r="C10" i="4" s="1"/>
  <c r="J58" i="10"/>
  <c r="C9" i="4" s="1"/>
  <c r="C18" i="4" s="1"/>
  <c r="AG57" i="10"/>
  <c r="AF57" i="10"/>
  <c r="AE57" i="10"/>
  <c r="AD57" i="10"/>
  <c r="AC57" i="10"/>
  <c r="AH57" i="10" s="1"/>
  <c r="C57" i="10"/>
  <c r="B57" i="10"/>
  <c r="AG56" i="10"/>
  <c r="AF56" i="10"/>
  <c r="AE56" i="10"/>
  <c r="AD56" i="10"/>
  <c r="AC56" i="10"/>
  <c r="AH56" i="10" s="1"/>
  <c r="C56" i="10"/>
  <c r="B56" i="10"/>
  <c r="AG55" i="10"/>
  <c r="AF55" i="10"/>
  <c r="AE55" i="10"/>
  <c r="AD55" i="10"/>
  <c r="AC55" i="10"/>
  <c r="AH55" i="10" s="1"/>
  <c r="C55" i="10"/>
  <c r="B55" i="10"/>
  <c r="AG54" i="10"/>
  <c r="AF54" i="10"/>
  <c r="AE54" i="10"/>
  <c r="AD54" i="10"/>
  <c r="AC54" i="10"/>
  <c r="AH54" i="10" s="1"/>
  <c r="C54" i="10"/>
  <c r="B54" i="10"/>
  <c r="AG53" i="10"/>
  <c r="AF53" i="10"/>
  <c r="AE53" i="10"/>
  <c r="AD53" i="10"/>
  <c r="AC53" i="10"/>
  <c r="AH53" i="10" s="1"/>
  <c r="C53" i="10"/>
  <c r="B53" i="10"/>
  <c r="AG52" i="10"/>
  <c r="AF52" i="10"/>
  <c r="AE52" i="10"/>
  <c r="AD52" i="10"/>
  <c r="AC52" i="10"/>
  <c r="AH52" i="10" s="1"/>
  <c r="C52" i="10"/>
  <c r="B52" i="10"/>
  <c r="AG51" i="10"/>
  <c r="AF51" i="10"/>
  <c r="AE51" i="10"/>
  <c r="AD51" i="10"/>
  <c r="AC51" i="10"/>
  <c r="AH51" i="10" s="1"/>
  <c r="C51" i="10"/>
  <c r="B51" i="10"/>
  <c r="AG50" i="10"/>
  <c r="AF50" i="10"/>
  <c r="AE50" i="10"/>
  <c r="AD50" i="10"/>
  <c r="AC50" i="10"/>
  <c r="AH50" i="10" s="1"/>
  <c r="C50" i="10"/>
  <c r="B50" i="10"/>
  <c r="AG49" i="10"/>
  <c r="AF49" i="10"/>
  <c r="AE49" i="10"/>
  <c r="AD49" i="10"/>
  <c r="AC49" i="10"/>
  <c r="AH49" i="10" s="1"/>
  <c r="C49" i="10"/>
  <c r="B49" i="10"/>
  <c r="AG48" i="10"/>
  <c r="AF48" i="10"/>
  <c r="AE48" i="10"/>
  <c r="AD48" i="10"/>
  <c r="AC48" i="10"/>
  <c r="AH48" i="10" s="1"/>
  <c r="C48" i="10"/>
  <c r="B48" i="10"/>
  <c r="AG47" i="10"/>
  <c r="AF47" i="10"/>
  <c r="AE47" i="10"/>
  <c r="AD47" i="10"/>
  <c r="AC47" i="10"/>
  <c r="AH47" i="10" s="1"/>
  <c r="C47" i="10"/>
  <c r="B47" i="10"/>
  <c r="AG46" i="10"/>
  <c r="AF46" i="10"/>
  <c r="AE46" i="10"/>
  <c r="AD46" i="10"/>
  <c r="AC46" i="10"/>
  <c r="AH46" i="10" s="1"/>
  <c r="C46" i="10"/>
  <c r="B46" i="10"/>
  <c r="AG45" i="10"/>
  <c r="AF45" i="10"/>
  <c r="AE45" i="10"/>
  <c r="AD45" i="10"/>
  <c r="AC45" i="10"/>
  <c r="AH45" i="10" s="1"/>
  <c r="C45" i="10"/>
  <c r="B45" i="10"/>
  <c r="AG44" i="10"/>
  <c r="AF44" i="10"/>
  <c r="AE44" i="10"/>
  <c r="AD44" i="10"/>
  <c r="AC44" i="10"/>
  <c r="AH44" i="10" s="1"/>
  <c r="C44" i="10"/>
  <c r="B44" i="10"/>
  <c r="AG43" i="10"/>
  <c r="AF43" i="10"/>
  <c r="AE43" i="10"/>
  <c r="AD43" i="10"/>
  <c r="AC43" i="10"/>
  <c r="AH43" i="10" s="1"/>
  <c r="C43" i="10"/>
  <c r="B43" i="10"/>
  <c r="AG42" i="10"/>
  <c r="AF42" i="10"/>
  <c r="AE42" i="10"/>
  <c r="AD42" i="10"/>
  <c r="AC42" i="10"/>
  <c r="AH42" i="10" s="1"/>
  <c r="C42" i="10"/>
  <c r="B42" i="10"/>
  <c r="AG41" i="10"/>
  <c r="AF41" i="10"/>
  <c r="AE41" i="10"/>
  <c r="AD41" i="10"/>
  <c r="AC41" i="10"/>
  <c r="AH41" i="10" s="1"/>
  <c r="C41" i="10"/>
  <c r="B41" i="10"/>
  <c r="AG40" i="10"/>
  <c r="AF40" i="10"/>
  <c r="AE40" i="10"/>
  <c r="AD40" i="10"/>
  <c r="AC40" i="10"/>
  <c r="AH40" i="10" s="1"/>
  <c r="C40" i="10"/>
  <c r="B40" i="10"/>
  <c r="AG39" i="10"/>
  <c r="AF39" i="10"/>
  <c r="AE39" i="10"/>
  <c r="AD39" i="10"/>
  <c r="AC39" i="10"/>
  <c r="AH39" i="10" s="1"/>
  <c r="C39" i="10"/>
  <c r="B39" i="10"/>
  <c r="AG38" i="10"/>
  <c r="AF38" i="10"/>
  <c r="AE38" i="10"/>
  <c r="AD38" i="10"/>
  <c r="AC38" i="10"/>
  <c r="AH38" i="10" s="1"/>
  <c r="C38" i="10"/>
  <c r="B38" i="10"/>
  <c r="AG37" i="10"/>
  <c r="AF37" i="10"/>
  <c r="AE37" i="10"/>
  <c r="AD37" i="10"/>
  <c r="AC37" i="10"/>
  <c r="AH37" i="10" s="1"/>
  <c r="C37" i="10"/>
  <c r="B37" i="10"/>
  <c r="AG36" i="10"/>
  <c r="AF36" i="10"/>
  <c r="AE36" i="10"/>
  <c r="AD36" i="10"/>
  <c r="AC36" i="10"/>
  <c r="AH36" i="10" s="1"/>
  <c r="C36" i="10"/>
  <c r="B36" i="10"/>
  <c r="AG35" i="10"/>
  <c r="AF35" i="10"/>
  <c r="AE35" i="10"/>
  <c r="AD35" i="10"/>
  <c r="AC35" i="10"/>
  <c r="AH35" i="10" s="1"/>
  <c r="C35" i="10"/>
  <c r="B35" i="10"/>
  <c r="AG34" i="10"/>
  <c r="AF34" i="10"/>
  <c r="AE34" i="10"/>
  <c r="AD34" i="10"/>
  <c r="AC34" i="10"/>
  <c r="AH34" i="10" s="1"/>
  <c r="C34" i="10"/>
  <c r="B34" i="10"/>
  <c r="AG33" i="10"/>
  <c r="AF33" i="10"/>
  <c r="AE33" i="10"/>
  <c r="AD33" i="10"/>
  <c r="AC33" i="10"/>
  <c r="AH33" i="10" s="1"/>
  <c r="C33" i="10"/>
  <c r="B33" i="10"/>
  <c r="AG32" i="10"/>
  <c r="AF32" i="10"/>
  <c r="AE32" i="10"/>
  <c r="AD32" i="10"/>
  <c r="AC32" i="10"/>
  <c r="AH32" i="10" s="1"/>
  <c r="C32" i="10"/>
  <c r="B32" i="10"/>
  <c r="AG31" i="10"/>
  <c r="AF31" i="10"/>
  <c r="AE31" i="10"/>
  <c r="AD31" i="10"/>
  <c r="AC31" i="10"/>
  <c r="AH31" i="10" s="1"/>
  <c r="C31" i="10"/>
  <c r="B31" i="10"/>
  <c r="AG30" i="10"/>
  <c r="AF30" i="10"/>
  <c r="AE30" i="10"/>
  <c r="AD30" i="10"/>
  <c r="AC30" i="10"/>
  <c r="AH30" i="10" s="1"/>
  <c r="C30" i="10"/>
  <c r="B30" i="10"/>
  <c r="AG29" i="10"/>
  <c r="AF29" i="10"/>
  <c r="AE29" i="10"/>
  <c r="AD29" i="10"/>
  <c r="AC29" i="10"/>
  <c r="AH29" i="10" s="1"/>
  <c r="C29" i="10"/>
  <c r="B29" i="10"/>
  <c r="AG28" i="10"/>
  <c r="AF28" i="10"/>
  <c r="AE28" i="10"/>
  <c r="AD28" i="10"/>
  <c r="AC28" i="10"/>
  <c r="AH28" i="10" s="1"/>
  <c r="C28" i="10"/>
  <c r="B28" i="10"/>
  <c r="AG27" i="10"/>
  <c r="AF27" i="10"/>
  <c r="AE27" i="10"/>
  <c r="AD27" i="10"/>
  <c r="AC27" i="10"/>
  <c r="AH27" i="10" s="1"/>
  <c r="C27" i="10"/>
  <c r="B27" i="10"/>
  <c r="AG26" i="10"/>
  <c r="AF26" i="10"/>
  <c r="AE26" i="10"/>
  <c r="AD26" i="10"/>
  <c r="AC26" i="10"/>
  <c r="AH26" i="10" s="1"/>
  <c r="C26" i="10"/>
  <c r="B26" i="10"/>
  <c r="AG25" i="10"/>
  <c r="AF25" i="10"/>
  <c r="AE25" i="10"/>
  <c r="AD25" i="10"/>
  <c r="AC25" i="10"/>
  <c r="AH25" i="10" s="1"/>
  <c r="C25" i="10"/>
  <c r="B25" i="10"/>
  <c r="AG24" i="10"/>
  <c r="AF24" i="10"/>
  <c r="AE24" i="10"/>
  <c r="AD24" i="10"/>
  <c r="AC24" i="10"/>
  <c r="AH24" i="10" s="1"/>
  <c r="C24" i="10"/>
  <c r="B24" i="10"/>
  <c r="AG23" i="10"/>
  <c r="AF23" i="10"/>
  <c r="AE23" i="10"/>
  <c r="AD23" i="10"/>
  <c r="AC23" i="10"/>
  <c r="AH23" i="10" s="1"/>
  <c r="C23" i="10"/>
  <c r="B23" i="10"/>
  <c r="AG22" i="10"/>
  <c r="AF22" i="10"/>
  <c r="AE22" i="10"/>
  <c r="AD22" i="10"/>
  <c r="AC22" i="10"/>
  <c r="AH22" i="10" s="1"/>
  <c r="C22" i="10"/>
  <c r="B22" i="10"/>
  <c r="AG21" i="10"/>
  <c r="AF21" i="10"/>
  <c r="AE21" i="10"/>
  <c r="AD21" i="10"/>
  <c r="AC21" i="10"/>
  <c r="AH21" i="10" s="1"/>
  <c r="C21" i="10"/>
  <c r="B21" i="10"/>
  <c r="AG20" i="10"/>
  <c r="AF20" i="10"/>
  <c r="AE20" i="10"/>
  <c r="AD20" i="10"/>
  <c r="AC20" i="10"/>
  <c r="AH20" i="10" s="1"/>
  <c r="C20" i="10"/>
  <c r="B20" i="10"/>
  <c r="AG19" i="10"/>
  <c r="AF19" i="10"/>
  <c r="AE19" i="10"/>
  <c r="AD19" i="10"/>
  <c r="AC19" i="10"/>
  <c r="AH19" i="10" s="1"/>
  <c r="C19" i="10"/>
  <c r="B19" i="10"/>
  <c r="AG18" i="10"/>
  <c r="AF18" i="10"/>
  <c r="AE18" i="10"/>
  <c r="AD18" i="10"/>
  <c r="AC18" i="10"/>
  <c r="AH18" i="10" s="1"/>
  <c r="C18" i="10"/>
  <c r="B18" i="10"/>
  <c r="AG17" i="10"/>
  <c r="AF17" i="10"/>
  <c r="AE17" i="10"/>
  <c r="AD17" i="10"/>
  <c r="AC17" i="10"/>
  <c r="AH17" i="10" s="1"/>
  <c r="C17" i="10"/>
  <c r="B17" i="10"/>
  <c r="AG16" i="10"/>
  <c r="AF16" i="10"/>
  <c r="AE16" i="10"/>
  <c r="AD16" i="10"/>
  <c r="AC16" i="10"/>
  <c r="AH16" i="10" s="1"/>
  <c r="C16" i="10"/>
  <c r="B16" i="10"/>
  <c r="AG15" i="10"/>
  <c r="AF15" i="10"/>
  <c r="AE15" i="10"/>
  <c r="AD15" i="10"/>
  <c r="AC15" i="10"/>
  <c r="AH15" i="10" s="1"/>
  <c r="C15" i="10"/>
  <c r="B15" i="10"/>
  <c r="AG14" i="10"/>
  <c r="AF14" i="10"/>
  <c r="AE14" i="10"/>
  <c r="AD14" i="10"/>
  <c r="AC14" i="10"/>
  <c r="AH14" i="10" s="1"/>
  <c r="C14" i="10"/>
  <c r="B14" i="10"/>
  <c r="AG13" i="10"/>
  <c r="AF13" i="10"/>
  <c r="AE13" i="10"/>
  <c r="AD13" i="10"/>
  <c r="AC13" i="10"/>
  <c r="AH13" i="10" s="1"/>
  <c r="C13" i="10"/>
  <c r="B13" i="10"/>
  <c r="AG12" i="10"/>
  <c r="AF12" i="10"/>
  <c r="AE12" i="10"/>
  <c r="AD12" i="10"/>
  <c r="AC12" i="10"/>
  <c r="AH12" i="10" s="1"/>
  <c r="C12" i="10"/>
  <c r="B12" i="10"/>
  <c r="AG11" i="10"/>
  <c r="AF11" i="10"/>
  <c r="AE11" i="10"/>
  <c r="AD11" i="10"/>
  <c r="AC11" i="10"/>
  <c r="AH11" i="10" s="1"/>
  <c r="C11" i="10"/>
  <c r="B11" i="10"/>
  <c r="AG10" i="10"/>
  <c r="AF10" i="10"/>
  <c r="AE10" i="10"/>
  <c r="AD10" i="10"/>
  <c r="AC10" i="10"/>
  <c r="AH10" i="10" s="1"/>
  <c r="C10" i="10"/>
  <c r="B10" i="10"/>
  <c r="AG9" i="10"/>
  <c r="AF9" i="10"/>
  <c r="AE9" i="10"/>
  <c r="AD9" i="10"/>
  <c r="AC9" i="10"/>
  <c r="AH9" i="10" s="1"/>
  <c r="C9" i="10"/>
  <c r="B9" i="10"/>
  <c r="AG8" i="10"/>
  <c r="AF8" i="10"/>
  <c r="AE8" i="10"/>
  <c r="AD8" i="10"/>
  <c r="AC8" i="10"/>
  <c r="AH8" i="10" s="1"/>
  <c r="C8" i="10"/>
  <c r="B8" i="10"/>
  <c r="AG7" i="10"/>
  <c r="AF7" i="10"/>
  <c r="AE7" i="10"/>
  <c r="AD7" i="10"/>
  <c r="AC7" i="10"/>
  <c r="AH7" i="10" s="1"/>
  <c r="C7" i="10"/>
  <c r="B7" i="10"/>
  <c r="AG6" i="10"/>
  <c r="AF6" i="10"/>
  <c r="AE6" i="10"/>
  <c r="AD6" i="10"/>
  <c r="AC6" i="10"/>
  <c r="AH6" i="10" s="1"/>
  <c r="C6" i="10"/>
  <c r="B6" i="10"/>
  <c r="AG5" i="10"/>
  <c r="AF5" i="10"/>
  <c r="AE5" i="10"/>
  <c r="AD5" i="10"/>
  <c r="AC5" i="10"/>
  <c r="AH5" i="10" s="1"/>
  <c r="C5" i="10"/>
  <c r="B5" i="10"/>
  <c r="AP4" i="10"/>
  <c r="AQ4" i="10" s="1"/>
  <c r="AR4" i="10" s="1"/>
  <c r="AS4" i="10" s="1"/>
  <c r="AT4" i="10" s="1"/>
  <c r="AU4" i="10" s="1"/>
  <c r="AV4" i="10" s="1"/>
  <c r="AK4" i="10"/>
  <c r="AK5" i="10" s="1"/>
  <c r="AK6" i="10" s="1"/>
  <c r="AK7" i="10" s="1"/>
  <c r="AK8" i="10" s="1"/>
  <c r="AK9" i="10" s="1"/>
  <c r="AK10" i="10" s="1"/>
  <c r="AK11" i="10" s="1"/>
  <c r="AK12" i="10" s="1"/>
  <c r="AK13" i="10" s="1"/>
  <c r="AK14" i="10" s="1"/>
  <c r="AK15" i="10" s="1"/>
  <c r="AK16" i="10" s="1"/>
  <c r="AK17" i="10" s="1"/>
  <c r="AK18" i="10" s="1"/>
  <c r="AK19" i="10" s="1"/>
  <c r="AK20" i="10" s="1"/>
  <c r="AK21" i="10" s="1"/>
  <c r="AK22" i="10" s="1"/>
  <c r="AK23" i="10" s="1"/>
  <c r="AK24" i="10" s="1"/>
  <c r="AK25" i="10" s="1"/>
  <c r="AK26" i="10" s="1"/>
  <c r="AK27" i="10" s="1"/>
  <c r="AK28" i="10" s="1"/>
  <c r="AK29" i="10" s="1"/>
  <c r="AK30" i="10" s="1"/>
  <c r="AK31" i="10" s="1"/>
  <c r="AK32" i="10" s="1"/>
  <c r="AK33" i="10" s="1"/>
  <c r="AK34" i="10" s="1"/>
  <c r="AK35" i="10" s="1"/>
  <c r="AK36" i="10" s="1"/>
  <c r="AK37" i="10" s="1"/>
  <c r="AK38" i="10" s="1"/>
  <c r="AK39" i="10" s="1"/>
  <c r="AK40" i="10" s="1"/>
  <c r="AK41" i="10" s="1"/>
  <c r="AK42" i="10" s="1"/>
  <c r="AK43" i="10" s="1"/>
  <c r="AK44" i="10" s="1"/>
  <c r="AK45" i="10" s="1"/>
  <c r="AK46" i="10" s="1"/>
  <c r="AK47" i="10" s="1"/>
  <c r="AK48" i="10" s="1"/>
  <c r="AK49" i="10" s="1"/>
  <c r="AK50" i="10" s="1"/>
  <c r="AK51" i="10" s="1"/>
  <c r="AK52" i="10" s="1"/>
  <c r="AK53" i="10" s="1"/>
  <c r="AK54" i="10" s="1"/>
  <c r="AK55" i="10" s="1"/>
  <c r="AK56" i="10" s="1"/>
  <c r="AG4" i="10"/>
  <c r="AF4" i="10"/>
  <c r="AE4" i="10"/>
  <c r="AD4" i="10"/>
  <c r="AC4" i="10"/>
  <c r="AH4" i="10" s="1"/>
  <c r="C4" i="10"/>
  <c r="B4" i="10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G3" i="10"/>
  <c r="AF3" i="10"/>
  <c r="AE3" i="10"/>
  <c r="AD3" i="10"/>
  <c r="AC3" i="10"/>
  <c r="AH3" i="10" s="1"/>
  <c r="C3" i="10"/>
  <c r="B3" i="10"/>
  <c r="Z63" i="1"/>
  <c r="AA63" i="1" s="1"/>
  <c r="Z62" i="1"/>
  <c r="AA62" i="1" s="1"/>
  <c r="Z61" i="1"/>
  <c r="AA61" i="1" s="1"/>
  <c r="Z60" i="1"/>
  <c r="AA60" i="1" s="1"/>
  <c r="Z59" i="1"/>
  <c r="AA59" i="1" s="1"/>
  <c r="Z58" i="1"/>
  <c r="AA58" i="1" s="1"/>
  <c r="Z57" i="1"/>
  <c r="AA57" i="1" s="1"/>
  <c r="Z56" i="1"/>
  <c r="AA56" i="1" s="1"/>
  <c r="Z55" i="1"/>
  <c r="AA55" i="1" s="1"/>
  <c r="Z54" i="1"/>
  <c r="AA54" i="1" s="1"/>
  <c r="Z53" i="1"/>
  <c r="AA53" i="1" s="1"/>
  <c r="Z52" i="1"/>
  <c r="AA52" i="1" s="1"/>
  <c r="Z51" i="1"/>
  <c r="AA51" i="1" s="1"/>
  <c r="Z50" i="1"/>
  <c r="AA50" i="1" s="1"/>
  <c r="Z49" i="1"/>
  <c r="AA49" i="1" s="1"/>
  <c r="Z48" i="1"/>
  <c r="AA48" i="1" s="1"/>
  <c r="Z47" i="1"/>
  <c r="AA47" i="1" s="1"/>
  <c r="Z46" i="1"/>
  <c r="AA46" i="1" s="1"/>
  <c r="Z45" i="1"/>
  <c r="AA45" i="1" s="1"/>
  <c r="Z44" i="1"/>
  <c r="AA44" i="1" s="1"/>
  <c r="Z43" i="1"/>
  <c r="AA43" i="1" s="1"/>
  <c r="Z42" i="1"/>
  <c r="AA42" i="1" s="1"/>
  <c r="Z41" i="1"/>
  <c r="AA41" i="1" s="1"/>
  <c r="Z40" i="1"/>
  <c r="AA40" i="1" s="1"/>
  <c r="Z39" i="1"/>
  <c r="AA39" i="1" s="1"/>
  <c r="Z38" i="1"/>
  <c r="AA38" i="1" s="1"/>
  <c r="Z37" i="1"/>
  <c r="AA37" i="1" s="1"/>
  <c r="Z36" i="1"/>
  <c r="AA36" i="1" s="1"/>
  <c r="Z35" i="1"/>
  <c r="AA35" i="1" s="1"/>
  <c r="Z34" i="1"/>
  <c r="AA34" i="1" s="1"/>
  <c r="Z33" i="1"/>
  <c r="AA33" i="1" s="1"/>
  <c r="Z32" i="1"/>
  <c r="AA32" i="1" s="1"/>
  <c r="Z31" i="1"/>
  <c r="AA31" i="1" s="1"/>
  <c r="Z30" i="1"/>
  <c r="AA30" i="1" s="1"/>
  <c r="Z29" i="1"/>
  <c r="AA29" i="1" s="1"/>
  <c r="Z28" i="1"/>
  <c r="AA28" i="1" s="1"/>
  <c r="Z27" i="1"/>
  <c r="AA27" i="1" s="1"/>
  <c r="Z26" i="1"/>
  <c r="AA26" i="1" s="1"/>
  <c r="Z25" i="1"/>
  <c r="AA25" i="1" s="1"/>
  <c r="Z24" i="1"/>
  <c r="AA24" i="1" s="1"/>
  <c r="Z23" i="1"/>
  <c r="AA23" i="1" s="1"/>
  <c r="Z22" i="1"/>
  <c r="AA22" i="1" s="1"/>
  <c r="Z21" i="1"/>
  <c r="AA21" i="1" s="1"/>
  <c r="Z20" i="1"/>
  <c r="AA20" i="1" s="1"/>
  <c r="Z19" i="1"/>
  <c r="AA19" i="1" s="1"/>
  <c r="Z18" i="1"/>
  <c r="AA18" i="1" s="1"/>
  <c r="Z17" i="1"/>
  <c r="AA17" i="1" s="1"/>
  <c r="Z16" i="1"/>
  <c r="AA16" i="1" s="1"/>
  <c r="Z15" i="1"/>
  <c r="AA15" i="1" s="1"/>
  <c r="Z14" i="1"/>
  <c r="AA14" i="1" s="1"/>
  <c r="Z13" i="1"/>
  <c r="AA13" i="1" s="1"/>
  <c r="Z12" i="1"/>
  <c r="AA12" i="1" s="1"/>
  <c r="Z11" i="1"/>
  <c r="AA11" i="1" s="1"/>
  <c r="Z10" i="1"/>
  <c r="AA10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Z9" i="1"/>
  <c r="AA9" i="1" s="1"/>
  <c r="R13" i="2" l="1"/>
  <c r="R12" i="2"/>
  <c r="R11" i="2"/>
  <c r="R10" i="2"/>
  <c r="R9" i="2"/>
  <c r="R14" i="2" s="1"/>
  <c r="L17" i="2"/>
  <c r="L16" i="2"/>
  <c r="L18" i="2" s="1"/>
  <c r="L25" i="2"/>
  <c r="L24" i="2"/>
  <c r="L23" i="2"/>
  <c r="L22" i="2"/>
  <c r="L21" i="2"/>
  <c r="L20" i="2"/>
  <c r="J9" i="2"/>
  <c r="Q18" i="2"/>
  <c r="Q17" i="2"/>
  <c r="Q16" i="2"/>
  <c r="Q19" i="2" s="1"/>
  <c r="P22" i="2"/>
  <c r="P21" i="2"/>
  <c r="P23" i="2" s="1"/>
  <c r="P26" i="2"/>
  <c r="P25" i="2"/>
  <c r="P27" i="2" s="1"/>
  <c r="S11" i="2"/>
  <c r="J10" i="2"/>
  <c r="S12" i="2" l="1"/>
  <c r="J11" i="2"/>
  <c r="S13" i="2" l="1"/>
  <c r="J12" i="2"/>
  <c r="S14" i="2" l="1"/>
  <c r="J13" i="2"/>
  <c r="S15" i="2" l="1"/>
  <c r="J14" i="2"/>
  <c r="S16" i="2" l="1"/>
  <c r="J15" i="2"/>
  <c r="S17" i="2" l="1"/>
  <c r="J16" i="2"/>
  <c r="S18" i="2" l="1"/>
  <c r="J17" i="2"/>
  <c r="S19" i="2" l="1"/>
  <c r="J18" i="2"/>
  <c r="S20" i="2" l="1"/>
  <c r="J19" i="2"/>
  <c r="S21" i="2" l="1"/>
  <c r="J20" i="2"/>
  <c r="S22" i="2" l="1"/>
  <c r="J21" i="2"/>
  <c r="S23" i="2" l="1"/>
  <c r="J22" i="2"/>
  <c r="S24" i="2" l="1"/>
  <c r="J23" i="2"/>
  <c r="S25" i="2" l="1"/>
  <c r="J24" i="2"/>
  <c r="S26" i="2" l="1"/>
  <c r="J25" i="2"/>
  <c r="S27" i="2" l="1"/>
  <c r="J26" i="2"/>
  <c r="S28" i="2" l="1"/>
  <c r="J27" i="2"/>
  <c r="S29" i="2" l="1"/>
  <c r="J28" i="2"/>
  <c r="S30" i="2" l="1"/>
  <c r="J29" i="2"/>
  <c r="S31" i="2" l="1"/>
  <c r="J30" i="2"/>
  <c r="S32" i="2" l="1"/>
  <c r="J31" i="2"/>
  <c r="S33" i="2" l="1"/>
  <c r="J32" i="2"/>
  <c r="S34" i="2" l="1"/>
  <c r="J33" i="2"/>
  <c r="S35" i="2" l="1"/>
  <c r="J34" i="2"/>
  <c r="S36" i="2" l="1"/>
  <c r="J35" i="2"/>
  <c r="S37" i="2" l="1"/>
  <c r="J36" i="2"/>
  <c r="S38" i="2" l="1"/>
  <c r="J37" i="2"/>
  <c r="S39" i="2" l="1"/>
  <c r="J38" i="2"/>
  <c r="S40" i="2" l="1"/>
  <c r="J39" i="2"/>
  <c r="S41" i="2" l="1"/>
  <c r="J40" i="2"/>
  <c r="S42" i="2" l="1"/>
  <c r="J41" i="2"/>
  <c r="S43" i="2" l="1"/>
  <c r="J42" i="2"/>
  <c r="S44" i="2" l="1"/>
  <c r="J43" i="2"/>
  <c r="S45" i="2" l="1"/>
  <c r="J44" i="2"/>
  <c r="S46" i="2" l="1"/>
  <c r="J45" i="2"/>
  <c r="S47" i="2" l="1"/>
  <c r="J46" i="2"/>
  <c r="S48" i="2" l="1"/>
  <c r="J47" i="2"/>
  <c r="S49" i="2" l="1"/>
  <c r="J48" i="2"/>
  <c r="S50" i="2" l="1"/>
  <c r="J49" i="2"/>
  <c r="S51" i="2" l="1"/>
  <c r="J50" i="2"/>
  <c r="S52" i="2" l="1"/>
  <c r="J51" i="2"/>
  <c r="S53" i="2" l="1"/>
  <c r="J52" i="2"/>
  <c r="S54" i="2" l="1"/>
  <c r="J53" i="2"/>
  <c r="S55" i="2" l="1"/>
  <c r="J55" i="2" s="1"/>
  <c r="J54" i="2"/>
  <c r="L26" i="2" s="1"/>
  <c r="L27" i="2" s="1"/>
</calcChain>
</file>

<file path=xl/sharedStrings.xml><?xml version="1.0" encoding="utf-8"?>
<sst xmlns="http://schemas.openxmlformats.org/spreadsheetml/2006/main" count="381" uniqueCount="238">
  <si>
    <t>INSTITUTO TECNOLÓGICO DE TLÁHUAC</t>
  </si>
  <si>
    <t>PROGRAMA INSTITUCIONAL DE TUTORÍAS</t>
  </si>
  <si>
    <t>FORMATO PARA REGISTRO DE ASISTENCIA DE TUTORADOS</t>
  </si>
  <si>
    <t>NOMBRE DEL TUTOR:</t>
  </si>
  <si>
    <t>CRÉDITOS A LIBERAR:</t>
  </si>
  <si>
    <t>GRUPO:</t>
  </si>
  <si>
    <t>HORARIO:</t>
  </si>
  <si>
    <t>PERIODO:</t>
  </si>
  <si>
    <t>Núm.. Sesiones</t>
  </si>
  <si>
    <t>NÚM..</t>
  </si>
  <si>
    <t>NÚM.. CONTROL</t>
  </si>
  <si>
    <t>NOMBRE DEL ALUMNO</t>
  </si>
  <si>
    <t>CORREO ELECTRÓNICO</t>
  </si>
  <si>
    <t>DÍA 1</t>
  </si>
  <si>
    <t>DÍA 2</t>
  </si>
  <si>
    <t>DÍA 3</t>
  </si>
  <si>
    <t>DÍA 4</t>
  </si>
  <si>
    <t>DÍA 5</t>
  </si>
  <si>
    <t>DÍA 6</t>
  </si>
  <si>
    <t>DÍA 7</t>
  </si>
  <si>
    <t>DÍA 8</t>
  </si>
  <si>
    <t>DÍA 9</t>
  </si>
  <si>
    <t>DÍA 10</t>
  </si>
  <si>
    <t>DÍA 11</t>
  </si>
  <si>
    <t>DÍA 12</t>
  </si>
  <si>
    <t>DÍA 13</t>
  </si>
  <si>
    <t>DÍA 14</t>
  </si>
  <si>
    <t>DÍA 15</t>
  </si>
  <si>
    <t>DÍA 16</t>
  </si>
  <si>
    <t>% Asis (Sem)</t>
  </si>
  <si>
    <t>LISTA DE ALUMNOS ACREDITADOS Y NO ACREDITADOS</t>
  </si>
  <si>
    <t>NÚM.</t>
  </si>
  <si>
    <t>NO. CONTROL</t>
  </si>
  <si>
    <t>NOMBRE</t>
  </si>
  <si>
    <t>% ASIS</t>
  </si>
  <si>
    <t>CONFERENCIA</t>
  </si>
  <si>
    <t>ANEXOS</t>
  </si>
  <si>
    <t>CALIF. A.</t>
  </si>
  <si>
    <t>CRÉDITOS</t>
  </si>
  <si>
    <t>FIRMA</t>
  </si>
  <si>
    <t>A</t>
  </si>
  <si>
    <t>N.A.</t>
  </si>
  <si>
    <t>FICHA DE IDENTIFICACIÓN</t>
  </si>
  <si>
    <t>HÁBITOS DE ESTUDIO</t>
  </si>
  <si>
    <t>INVENTARIO</t>
  </si>
  <si>
    <t>AUTOESTIMA</t>
  </si>
  <si>
    <t>ASERTIVIDAD</t>
  </si>
  <si>
    <t>CARRERA</t>
  </si>
  <si>
    <t>SEXO</t>
  </si>
  <si>
    <t>EDAD</t>
  </si>
  <si>
    <t>EDO. CIVIL</t>
  </si>
  <si>
    <t>BECADO</t>
  </si>
  <si>
    <t>TRABAJA</t>
  </si>
  <si>
    <t>Ficha</t>
  </si>
  <si>
    <t>Hábitos</t>
  </si>
  <si>
    <t>Inventario</t>
  </si>
  <si>
    <t>Autoestima</t>
  </si>
  <si>
    <t>Asertividad</t>
  </si>
  <si>
    <t>Total</t>
  </si>
  <si>
    <t>Arquitectura</t>
  </si>
  <si>
    <t>Ing. Electrónica</t>
  </si>
  <si>
    <t>Ing. Mecatrónica</t>
  </si>
  <si>
    <t>Ing. Sistemas Automotrices</t>
  </si>
  <si>
    <t>Ing. Sistemas Computacionales</t>
  </si>
  <si>
    <t>H</t>
  </si>
  <si>
    <t>SI</t>
  </si>
  <si>
    <t>M</t>
  </si>
  <si>
    <t>NO</t>
  </si>
  <si>
    <t>CASADO</t>
  </si>
  <si>
    <t>SOLTERO</t>
  </si>
  <si>
    <t>OTRO</t>
  </si>
  <si>
    <t>FORMATO DE SEGUIMIENTO POR ASIGNATURA PARA EL APROVECHAMIENTO</t>
  </si>
  <si>
    <t>INSTRUCCIONES DE LLENADO</t>
  </si>
  <si>
    <t>Marque con una “X” en el espacio correspondiente si es que el alumno acredito o no la asignatura en el periodo, y en "Cal" coloque la calificación que obtuvo ya sea</t>
  </si>
  <si>
    <t>una calificación aprobatoria o no, y en observaciones, los problemas o recomendaciones de los alumnos, por asignatura o en general.</t>
  </si>
  <si>
    <t>Evaluación semestral</t>
  </si>
  <si>
    <t>MATERIA 1</t>
  </si>
  <si>
    <t>MATERIA 2</t>
  </si>
  <si>
    <t>MATERIA 3</t>
  </si>
  <si>
    <t>MATERIA 4</t>
  </si>
  <si>
    <t>MATERIA 5</t>
  </si>
  <si>
    <t>MATERIA 6</t>
  </si>
  <si>
    <t>MATERIA 7</t>
  </si>
  <si>
    <t>Semestre:</t>
  </si>
  <si>
    <t>GENERAL</t>
  </si>
  <si>
    <t>Carrera:</t>
  </si>
  <si>
    <t>Tutor:</t>
  </si>
  <si>
    <t>Aula:</t>
  </si>
  <si>
    <t>D05</t>
  </si>
  <si>
    <t>Grupo:</t>
  </si>
  <si>
    <t>Acreditado</t>
  </si>
  <si>
    <t>No.</t>
  </si>
  <si>
    <t>No Control</t>
  </si>
  <si>
    <t>Nombre del estudiante</t>
  </si>
  <si>
    <t>Si</t>
  </si>
  <si>
    <t>No</t>
  </si>
  <si>
    <t>Cal</t>
  </si>
  <si>
    <t>OBSERVACIONES:</t>
  </si>
  <si>
    <t>NOTA:</t>
  </si>
  <si>
    <t>Este reporte deberá ser llenado por el tutor. Deberá ser entregado al Coordinador de Tutorías por Departamento Académico con copia para el tutor.</t>
  </si>
  <si>
    <t>FERNÁNDEZ BLANCAS LUIS ANGEL</t>
  </si>
  <si>
    <t>FECHA</t>
  </si>
  <si>
    <t>Firma del tutor:</t>
  </si>
  <si>
    <t>Firma del Coord. de Tutorías por Depto. Académico</t>
  </si>
  <si>
    <t>Acta Semestral del Tutor</t>
  </si>
  <si>
    <t>Nombre del tutor:</t>
  </si>
  <si>
    <t>Fecha:</t>
  </si>
  <si>
    <t>Programa académico</t>
  </si>
  <si>
    <t>Hora:</t>
  </si>
  <si>
    <t>Lista de estudiantes</t>
  </si>
  <si>
    <t xml:space="preserve">Estudiantes atendidos en el semestre </t>
  </si>
  <si>
    <t>Estudiantes   canalizados en el semestre</t>
  </si>
  <si>
    <t>Área canalizada</t>
  </si>
  <si>
    <t>A / NA</t>
  </si>
  <si>
    <t>CONTROL</t>
  </si>
  <si>
    <t>Tutoría Grupal</t>
  </si>
  <si>
    <t>Tutoría Individual</t>
  </si>
  <si>
    <t>*</t>
  </si>
  <si>
    <t>Actividades adicionales realizadas en el semestre:</t>
  </si>
  <si>
    <t xml:space="preserve">Observaciones: </t>
  </si>
  <si>
    <r>
      <rPr>
        <b/>
        <sz val="11"/>
        <rFont val="Calibri"/>
        <charset val="134"/>
        <scheme val="minor"/>
      </rPr>
      <t>Nota:</t>
    </r>
    <r>
      <rPr>
        <sz val="11"/>
        <rFont val="Calibri"/>
        <charset val="134"/>
        <scheme val="minor"/>
      </rPr>
      <t xml:space="preserve"> Este reporte deberá ser entregado al Jefe del Departamento Académico con copia para el Coordinador de Tutoría por</t>
    </r>
  </si>
  <si>
    <t>Departamento Académico y con copia para el tutor.</t>
  </si>
  <si>
    <t>Nombre y firma del tutor</t>
  </si>
  <si>
    <t>ING. PADILLA SALAS RODRIGO MANUEL</t>
  </si>
  <si>
    <t>ING. ANABELL COTA RAMÍREZ</t>
  </si>
  <si>
    <t>Nombre y firma del Coordinador por Departamento Académico</t>
  </si>
  <si>
    <t>Nombre y firma del jefe del Departamento Académico</t>
  </si>
  <si>
    <t>FORMATO PARA ESTADÍSTICAS</t>
  </si>
  <si>
    <t>Núm..</t>
  </si>
  <si>
    <t>Nombre Alumno</t>
  </si>
  <si>
    <t>Carrera</t>
  </si>
  <si>
    <t>Sexo</t>
  </si>
  <si>
    <t>Edad</t>
  </si>
  <si>
    <t>Estado Civil</t>
  </si>
  <si>
    <t>Becado</t>
  </si>
  <si>
    <t>Trabaja</t>
  </si>
  <si>
    <t>Ing. Sis. Computacionales</t>
  </si>
  <si>
    <t>Ing. Sis. Automotrices</t>
  </si>
  <si>
    <t>Edo. Civil</t>
  </si>
  <si>
    <t>Casado</t>
  </si>
  <si>
    <t>Soltero</t>
  </si>
  <si>
    <t>Otro</t>
  </si>
  <si>
    <t>Más</t>
  </si>
  <si>
    <t>ESTADÍSTICAS PARA HÁBITOS DE ESTUDIO E INVENTARIO SOBRE ESTILOS DE APRENDIZAJE</t>
  </si>
  <si>
    <t>INTERPRETACIÓN</t>
  </si>
  <si>
    <t>N. ALUMNOS</t>
  </si>
  <si>
    <t>Muy alto</t>
  </si>
  <si>
    <t>Alto</t>
  </si>
  <si>
    <t>Por encima del promedio</t>
  </si>
  <si>
    <t>Promedio alto</t>
  </si>
  <si>
    <t>Promedio</t>
  </si>
  <si>
    <t>Promedio bajo</t>
  </si>
  <si>
    <t>Por debajo del promedio</t>
  </si>
  <si>
    <t>Bajo</t>
  </si>
  <si>
    <t>Muy bajo</t>
  </si>
  <si>
    <t>Puntaje Visual</t>
  </si>
  <si>
    <t>Puntaje Auditivo</t>
  </si>
  <si>
    <t>Puntaje Kinestésico</t>
  </si>
  <si>
    <t>FORMATO PARA ESTADÍSTICAS DE TEST DE AUTOESTIMA</t>
  </si>
  <si>
    <t>TEST DE AUTOESTIMA</t>
  </si>
  <si>
    <t>N. Alumnos</t>
  </si>
  <si>
    <t>Mayoría 1</t>
  </si>
  <si>
    <t>Mayoría 2</t>
  </si>
  <si>
    <t>Mayoría 3</t>
  </si>
  <si>
    <t>Mayoría 4</t>
  </si>
  <si>
    <r>
      <rPr>
        <b/>
        <sz val="11"/>
        <color theme="1"/>
        <rFont val="Calibri"/>
        <charset val="134"/>
        <scheme val="minor"/>
      </rPr>
      <t>Mayoría de 1.</t>
    </r>
    <r>
      <rPr>
        <sz val="11"/>
        <color theme="1"/>
        <rFont val="Calibri"/>
        <charset val="134"/>
        <scheme val="minor"/>
      </rPr>
      <t xml:space="preserve"> Tienes un nivel algo bajo de autoestima y se nota en la valoración que</t>
    </r>
  </si>
  <si>
    <t>haces de ti mismo, de tu trabajo y de tu fortuna en la vida. Una de las razones por las</t>
  </si>
  <si>
    <t>que percibimos más las cosas negativas es que estas son más destacables que las</t>
  </si>
  <si>
    <t>positivas. En la escuela o de niños en casa, siempre nos regañaban por lo malo pero</t>
  </si>
  <si>
    <t>se olvidaban de felicitamos por lo bueno. Para elevar el nivel de nuestra autoestima</t>
  </si>
  <si>
    <t>es necesario aceptarse tal como uno es y valorar más lo que somos y lo que tenemos.</t>
  </si>
  <si>
    <t>A veces puede parecer difícil, pero si practicas unos minutos diarios a pensar en las</t>
  </si>
  <si>
    <t>cosas positivas que tienes, irás poco a poco queriéndote más.</t>
  </si>
  <si>
    <r>
      <rPr>
        <b/>
        <sz val="11"/>
        <color theme="1"/>
        <rFont val="Calibri"/>
        <charset val="134"/>
        <scheme val="minor"/>
      </rPr>
      <t xml:space="preserve">Mayoría de 2. </t>
    </r>
    <r>
      <rPr>
        <sz val="11"/>
        <color theme="1"/>
        <rFont val="Calibri"/>
        <charset val="134"/>
        <scheme val="minor"/>
      </rPr>
      <t>Tu nivel de autoestima es suficiente pero más a menudo de lo que te</t>
    </r>
  </si>
  <si>
    <t>gustaría, te falla y te abandona. Los sucesos negativos que nos pasan absorben más</t>
  </si>
  <si>
    <t>nuestros sentidos pues son más desagradables que las cosas positivas, por ello les</t>
  </si>
  <si>
    <t>damos más importancia de la que merecen y no nos fijamos en lo bueno con igual</t>
  </si>
  <si>
    <t>intensidad. Todas las personas tenemos cosas positivas y todos cometemos errores o</t>
  </si>
  <si>
    <t>tenemos días flojos. La clave está en darle a cada cosa el justo valor que tiene, ver</t>
  </si>
  <si>
    <t>los errores como maneras de aprendizaje y reconocer las cosas buenas que</t>
  </si>
  <si>
    <t>poseemos. También podemos aprender a queremos a nosotros mismos cuidándonos</t>
  </si>
  <si>
    <t>con más mimo y dándonos gustos.</t>
  </si>
  <si>
    <r>
      <rPr>
        <b/>
        <sz val="11"/>
        <color theme="1"/>
        <rFont val="Calibri"/>
        <charset val="134"/>
        <scheme val="minor"/>
      </rPr>
      <t xml:space="preserve">Mayoría de 3. </t>
    </r>
    <r>
      <rPr>
        <sz val="11"/>
        <color theme="1"/>
        <rFont val="Calibri"/>
        <charset val="134"/>
        <scheme val="minor"/>
      </rPr>
      <t>Tu nivel de autoestima es muy bueno, sabes dar a las cosas el valor</t>
    </r>
  </si>
  <si>
    <t>que merecen, reconoces lo bueno y no te dejas amilanar fácilmente por las</t>
  </si>
  <si>
    <t>adversidades. Eres una persona sensata y realista que tiene confianza en sí misma,</t>
  </si>
  <si>
    <t>tus objetivos no son irrealizables y te gusta luchar para conseguirlos. Has aprendido</t>
  </si>
  <si>
    <t>que las cosas no salen siempre como quieres ni cuando quieres, que todo requiere un</t>
  </si>
  <si>
    <t>esfuerzo y que es normal equivocarse. Cuando tienes un error procuras aprender lo</t>
  </si>
  <si>
    <t>que este te enseña y a evitarlo en futuras ocasiones. Un buen nivel de autoestima nos</t>
  </si>
  <si>
    <t>hace tener más ganas de luchar por las cosas, nos ayuda a no desistir en nuestro</t>
  </si>
  <si>
    <t>empeño de lograr algo y hace que la vida nos sea más amable y agradable.</t>
  </si>
  <si>
    <r>
      <rPr>
        <b/>
        <sz val="11"/>
        <color theme="1"/>
        <rFont val="Calibri"/>
        <charset val="134"/>
        <scheme val="minor"/>
      </rPr>
      <t xml:space="preserve">Mayoría de 4. </t>
    </r>
    <r>
      <rPr>
        <sz val="11"/>
        <color theme="1"/>
        <rFont val="Calibri"/>
        <charset val="134"/>
        <scheme val="minor"/>
      </rPr>
      <t>Tienes un alto nivel de autoestima y mucha confianza y seguridad en ti</t>
    </r>
  </si>
  <si>
    <t>mismo. Ambos sentimientos son muy positivos y necesarios para conseguir mucho</t>
  </si>
  <si>
    <t>más de lo que nos proponemos, sin embargo, es preciso ser cautelosos. Al igual que</t>
  </si>
  <si>
    <t>una baja autoestima, un exceso de esta puede hacernos perder la objetividad de</t>
  </si>
  <si>
    <t>nuestras acciones, hacernos creer demasiado buenos en algo, y si sobreviene una</t>
  </si>
  <si>
    <t>decepción o un fracaso, hacernos sufrir más de lo razonable. También si nos creemos</t>
  </si>
  <si>
    <t>demasiado especiales podemos hacer daño a los demás minusvalorando su esfuerzo</t>
  </si>
  <si>
    <t>o no apreciándolo en lo que vale. Siempre conviene tener una dosis de modestia.</t>
  </si>
  <si>
    <t>FORMATO PARA ESTADÍSTICAS DE TEST DE ASERTIVIDAD</t>
  </si>
  <si>
    <t>No. Alumnos</t>
  </si>
  <si>
    <t>Conducta aceptable</t>
  </si>
  <si>
    <t>Cambio de conducta</t>
  </si>
  <si>
    <t>Total de alumnos</t>
  </si>
  <si>
    <t>EVALUACIÓN</t>
  </si>
  <si>
    <t>valor 5</t>
  </si>
  <si>
    <t>valor 4</t>
  </si>
  <si>
    <t>valor 3</t>
  </si>
  <si>
    <t>valor 2</t>
  </si>
  <si>
    <t>valor 1</t>
  </si>
  <si>
    <t>Se comunica adecuadamente y 
logro de buenas relaciones con 
sus tutorados</t>
  </si>
  <si>
    <t>Cantidad y calidad de la 
información proporcionada</t>
  </si>
  <si>
    <t>Disponibilidad y calidad en la
atención tutorial</t>
  </si>
  <si>
    <t>Planeación y preparación en los
procesos de la tutoría</t>
  </si>
  <si>
    <t>Planeación y preparación en los contenidos teórico-metodológicos de la tutoría</t>
  </si>
  <si>
    <t>INSTRUMENTO DE EVALUACIÓN DEL PROGRAMA DE TUTORÍA</t>
  </si>
  <si>
    <t>Los cuestionarios que se presentan a continuación tiene la finalidad de evaluar</t>
  </si>
  <si>
    <t>programa de tutorías así como la recepción que tienen los tutores del programa.</t>
  </si>
  <si>
    <t>I. Para evaluar el desempeño en la tutoría.</t>
  </si>
  <si>
    <t>II. Para evaluar las dificultades de la Acción Tutorial.</t>
  </si>
  <si>
    <t>EVALUACIÓN DE LA ACCIÓN TUTORIAL</t>
  </si>
  <si>
    <t>Marca con una cruz la opción con la que más te identifiques.</t>
  </si>
  <si>
    <r>
      <rPr>
        <b/>
        <sz val="11"/>
        <color theme="1"/>
        <rFont val="Calibri"/>
        <charset val="134"/>
        <scheme val="minor"/>
      </rPr>
      <t>1 =</t>
    </r>
    <r>
      <rPr>
        <sz val="11"/>
        <color theme="1"/>
        <rFont val="Calibri"/>
        <charset val="134"/>
        <scheme val="minor"/>
      </rPr>
      <t xml:space="preserve"> Siempre, </t>
    </r>
    <r>
      <rPr>
        <b/>
        <sz val="11"/>
        <color theme="1"/>
        <rFont val="Calibri"/>
        <charset val="134"/>
        <scheme val="minor"/>
      </rPr>
      <t>2 =</t>
    </r>
    <r>
      <rPr>
        <sz val="11"/>
        <color theme="1"/>
        <rFont val="Calibri"/>
        <charset val="134"/>
        <scheme val="minor"/>
      </rPr>
      <t xml:space="preserve"> Casi siempre, </t>
    </r>
    <r>
      <rPr>
        <b/>
        <sz val="11"/>
        <color theme="1"/>
        <rFont val="Calibri"/>
        <charset val="134"/>
        <scheme val="minor"/>
      </rPr>
      <t>3 =</t>
    </r>
    <r>
      <rPr>
        <sz val="11"/>
        <color theme="1"/>
        <rFont val="Calibri"/>
        <charset val="134"/>
        <scheme val="minor"/>
      </rPr>
      <t xml:space="preserve"> A veces,</t>
    </r>
    <r>
      <rPr>
        <b/>
        <sz val="11"/>
        <color theme="1"/>
        <rFont val="Calibri"/>
        <charset val="134"/>
        <scheme val="minor"/>
      </rPr>
      <t xml:space="preserve"> 4 =</t>
    </r>
    <r>
      <rPr>
        <sz val="11"/>
        <color theme="1"/>
        <rFont val="Calibri"/>
        <charset val="134"/>
        <scheme val="minor"/>
      </rPr>
      <t xml:space="preserve"> Casi nunca, </t>
    </r>
    <r>
      <rPr>
        <b/>
        <sz val="11"/>
        <color theme="1"/>
        <rFont val="Calibri"/>
        <charset val="134"/>
        <scheme val="minor"/>
      </rPr>
      <t>5 =</t>
    </r>
    <r>
      <rPr>
        <sz val="11"/>
        <color theme="1"/>
        <rFont val="Calibri"/>
        <charset val="134"/>
        <scheme val="minor"/>
      </rPr>
      <t xml:space="preserve"> Nunca</t>
    </r>
  </si>
  <si>
    <t>Preguntas</t>
  </si>
  <si>
    <t>Tengo toda la información necesaria sobre el programa de tutoría de mi plantel</t>
  </si>
  <si>
    <t>Tengo todas las facilidades en mi departamento para ejercer el programa de tutoría</t>
  </si>
  <si>
    <t>Si no entiendo algún problema de mis tutorados lo canalizo a la instancia correspondiente fácilmente.</t>
  </si>
  <si>
    <t>Tengo a la mano los instrumentos necesarios para identificar las necesidades de tutoría de mis tutorados</t>
  </si>
  <si>
    <t>La programación de asignaturas en la carrera de mis tutorados les permite asistir a las actividades de apoyo y/o cursos de mejora programados</t>
  </si>
  <si>
    <t>Tengo buena comunicación y relaciones interpersonales con mis tutorados</t>
  </si>
  <si>
    <t>Tengo buena comunicación con la coordinación de tutoría.</t>
  </si>
  <si>
    <t>El tiempo que tengo para preparar mis actividades tutoriales es suficiente</t>
  </si>
  <si>
    <t>El espacio donde llevo a cabo la actividad tutorial es agradable y posee todos los requerimientos necesarios</t>
  </si>
  <si>
    <t>He recibido la capacitación necesaria para ejercer la tutoría</t>
  </si>
  <si>
    <t>En mi plantel existe la actualización permanente en cuanto al programa de tutoría</t>
  </si>
  <si>
    <t>Comentarios</t>
  </si>
  <si>
    <t xml:space="preserve">Nota: Aplicar este cuestionario al tutor y entregar a la Coordinación de Tutoría </t>
  </si>
  <si>
    <t>por Departamento Académico.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</si>
</sst>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8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8"/>
      <color theme="0"/>
      <name val="Calibri"/>
      <charset val="134"/>
      <scheme val="minor"/>
    </font>
    <font>
      <b/>
      <sz val="14"/>
      <color theme="0"/>
      <name val="Calibri"/>
      <charset val="134"/>
      <scheme val="minor"/>
    </font>
    <font>
      <sz val="11"/>
      <name val="Calibri"/>
      <charset val="134"/>
      <scheme val="minor"/>
    </font>
    <font>
      <sz val="11"/>
      <color rgb="FFFF0000"/>
      <name val="Calibri"/>
      <charset val="134"/>
      <scheme val="minor"/>
    </font>
    <font>
      <b/>
      <sz val="18"/>
      <name val="Calibri"/>
      <charset val="134"/>
      <scheme val="minor"/>
    </font>
    <font>
      <b/>
      <sz val="14"/>
      <name val="Calibri"/>
      <charset val="134"/>
      <scheme val="minor"/>
    </font>
    <font>
      <b/>
      <sz val="11"/>
      <name val="Calibri"/>
      <charset val="134"/>
      <scheme val="minor"/>
    </font>
    <font>
      <b/>
      <sz val="16"/>
      <name val="Calibri"/>
      <charset val="134"/>
      <scheme val="minor"/>
    </font>
    <font>
      <sz val="11"/>
      <color theme="3" tint="-0.499984740745262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sz val="11"/>
      <name val="Calibri"/>
      <charset val="134"/>
    </font>
    <font>
      <u/>
      <sz val="11"/>
      <color theme="10"/>
      <name val="Calibri"/>
      <charset val="134"/>
      <scheme val="minor"/>
    </font>
    <font>
      <u/>
      <sz val="11"/>
      <name val="Calibri"/>
      <charset val="134"/>
      <scheme val="minor"/>
    </font>
    <font>
      <sz val="10"/>
      <color indexed="8"/>
      <name val="Arial"/>
      <charset val="134"/>
    </font>
    <font>
      <sz val="11"/>
      <color rgb="FF000000"/>
      <name val="Calibri"/>
      <charset val="134"/>
    </font>
  </fonts>
  <fills count="15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EFAF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FF"/>
        <bgColor rgb="FF000000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19" fillId="0" borderId="0"/>
  </cellStyleXfs>
  <cellXfs count="277">
    <xf numFmtId="0" fontId="0" fillId="0" borderId="0" xfId="0"/>
    <xf numFmtId="0" fontId="0" fillId="0" borderId="0" xfId="0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7" xfId="0" applyBorder="1" applyProtection="1">
      <protection locked="0"/>
    </xf>
    <xf numFmtId="0" fontId="4" fillId="0" borderId="0" xfId="0" applyFont="1" applyProtection="1">
      <protection hidden="1"/>
    </xf>
    <xf numFmtId="0" fontId="5" fillId="3" borderId="7" xfId="0" applyFont="1" applyFill="1" applyBorder="1"/>
    <xf numFmtId="0" fontId="4" fillId="4" borderId="1" xfId="0" applyFont="1" applyFill="1" applyBorder="1"/>
    <xf numFmtId="0" fontId="4" fillId="4" borderId="10" xfId="0" applyFont="1" applyFill="1" applyBorder="1"/>
    <xf numFmtId="0" fontId="0" fillId="5" borderId="7" xfId="0" applyFill="1" applyBorder="1" applyAlignment="1">
      <alignment horizontal="center"/>
    </xf>
    <xf numFmtId="0" fontId="4" fillId="0" borderId="0" xfId="0" applyFont="1"/>
    <xf numFmtId="0" fontId="5" fillId="6" borderId="7" xfId="0" applyFont="1" applyFill="1" applyBorder="1" applyAlignment="1">
      <alignment horizontal="center" vertical="center"/>
    </xf>
    <xf numFmtId="0" fontId="1" fillId="7" borderId="7" xfId="0" applyFont="1" applyFill="1" applyBorder="1"/>
    <xf numFmtId="0" fontId="0" fillId="8" borderId="7" xfId="0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5" fillId="6" borderId="7" xfId="0" applyFont="1" applyFill="1" applyBorder="1"/>
    <xf numFmtId="0" fontId="0" fillId="9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 applyProtection="1">
      <protection locked="0"/>
    </xf>
    <xf numFmtId="0" fontId="0" fillId="11" borderId="7" xfId="0" applyFill="1" applyBorder="1"/>
    <xf numFmtId="0" fontId="5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0" fillId="11" borderId="10" xfId="0" applyFill="1" applyBorder="1"/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49" fontId="12" fillId="0" borderId="6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9" borderId="7" xfId="0" applyFont="1" applyFill="1" applyBorder="1"/>
    <xf numFmtId="0" fontId="12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0" fontId="8" fillId="0" borderId="7" xfId="0" applyFont="1" applyBorder="1"/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7" xfId="0" applyFont="1" applyBorder="1"/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horizontal="center" wrapText="1"/>
    </xf>
    <xf numFmtId="0" fontId="8" fillId="0" borderId="7" xfId="0" applyFont="1" applyBorder="1" applyProtection="1">
      <protection hidden="1"/>
    </xf>
    <xf numFmtId="0" fontId="8" fillId="0" borderId="7" xfId="0" applyFont="1" applyBorder="1" applyProtection="1">
      <protection locked="0"/>
    </xf>
    <xf numFmtId="0" fontId="12" fillId="0" borderId="1" xfId="0" applyFont="1" applyBorder="1"/>
    <xf numFmtId="0" fontId="8" fillId="0" borderId="7" xfId="0" applyFont="1" applyBorder="1" applyAlignment="1" applyProtection="1">
      <alignment horizontal="center"/>
      <protection hidden="1"/>
    </xf>
    <xf numFmtId="0" fontId="12" fillId="0" borderId="0" xfId="0" applyFont="1"/>
    <xf numFmtId="0" fontId="8" fillId="0" borderId="0" xfId="0" applyFont="1" applyAlignment="1">
      <alignment horizontal="center"/>
    </xf>
    <xf numFmtId="0" fontId="12" fillId="0" borderId="0" xfId="0" applyFont="1" applyProtection="1">
      <protection locked="0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locked="0"/>
    </xf>
    <xf numFmtId="0" fontId="1" fillId="0" borderId="1" xfId="0" applyFont="1" applyBorder="1"/>
    <xf numFmtId="0" fontId="0" fillId="0" borderId="11" xfId="0" applyBorder="1"/>
    <xf numFmtId="0" fontId="0" fillId="0" borderId="5" xfId="0" applyBorder="1"/>
    <xf numFmtId="0" fontId="0" fillId="0" borderId="6" xfId="0" applyBorder="1"/>
    <xf numFmtId="0" fontId="0" fillId="0" borderId="12" xfId="0" applyBorder="1"/>
    <xf numFmtId="0" fontId="0" fillId="0" borderId="9" xfId="0" applyBorder="1"/>
    <xf numFmtId="0" fontId="14" fillId="0" borderId="0" xfId="0" applyFont="1"/>
    <xf numFmtId="0" fontId="12" fillId="0" borderId="21" xfId="0" applyFont="1" applyBorder="1" applyAlignment="1">
      <alignment horizontal="center"/>
    </xf>
    <xf numFmtId="0" fontId="12" fillId="0" borderId="23" xfId="0" applyFont="1" applyBorder="1"/>
    <xf numFmtId="0" fontId="12" fillId="0" borderId="24" xfId="0" applyFont="1" applyBorder="1" applyAlignment="1" applyProtection="1">
      <alignment horizontal="center"/>
      <protection hidden="1"/>
    </xf>
    <xf numFmtId="0" fontId="12" fillId="0" borderId="25" xfId="0" applyFont="1" applyBorder="1" applyAlignment="1" applyProtection="1">
      <alignment horizontal="left"/>
      <protection hidden="1"/>
    </xf>
    <xf numFmtId="0" fontId="12" fillId="0" borderId="25" xfId="0" applyFont="1" applyBorder="1" applyAlignment="1" applyProtection="1">
      <alignment horizontal="center"/>
      <protection hidden="1"/>
    </xf>
    <xf numFmtId="0" fontId="8" fillId="0" borderId="19" xfId="0" applyFont="1" applyBorder="1"/>
    <xf numFmtId="0" fontId="12" fillId="0" borderId="26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29" xfId="0" applyFont="1" applyBorder="1"/>
    <xf numFmtId="0" fontId="12" fillId="0" borderId="3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8" fillId="0" borderId="27" xfId="0" applyFont="1" applyBorder="1"/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15" fillId="0" borderId="0" xfId="0" applyFont="1" applyAlignment="1">
      <alignment horizontal="center"/>
    </xf>
    <xf numFmtId="49" fontId="12" fillId="0" borderId="2" xfId="0" applyNumberFormat="1" applyFont="1" applyBorder="1" applyAlignment="1" applyProtection="1">
      <alignment horizontal="center"/>
      <protection locked="0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 applyProtection="1">
      <alignment horizontal="center"/>
      <protection locked="0"/>
    </xf>
    <xf numFmtId="0" fontId="16" fillId="0" borderId="7" xfId="2" applyFont="1" applyBorder="1" applyAlignment="1" applyProtection="1">
      <alignment horizontal="center" wrapText="1"/>
      <protection locked="0"/>
    </xf>
    <xf numFmtId="16" fontId="8" fillId="0" borderId="7" xfId="0" applyNumberFormat="1" applyFont="1" applyBorder="1" applyAlignment="1" applyProtection="1">
      <alignment horizontal="center" textRotation="90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textRotation="90" wrapText="1"/>
    </xf>
    <xf numFmtId="0" fontId="0" fillId="13" borderId="3" xfId="0" applyFill="1" applyBorder="1"/>
    <xf numFmtId="0" fontId="0" fillId="13" borderId="4" xfId="0" applyFill="1" applyBorder="1"/>
    <xf numFmtId="0" fontId="0" fillId="13" borderId="8" xfId="0" applyFill="1" applyBorder="1"/>
    <xf numFmtId="0" fontId="0" fillId="13" borderId="1" xfId="0" applyFill="1" applyBorder="1"/>
    <xf numFmtId="0" fontId="0" fillId="13" borderId="2" xfId="0" applyFill="1" applyBorder="1"/>
    <xf numFmtId="0" fontId="0" fillId="13" borderId="10" xfId="0" applyFill="1" applyBorder="1"/>
    <xf numFmtId="0" fontId="0" fillId="13" borderId="7" xfId="0" applyFill="1" applyBorder="1"/>
    <xf numFmtId="0" fontId="0" fillId="12" borderId="1" xfId="0" applyFill="1" applyBorder="1"/>
    <xf numFmtId="0" fontId="0" fillId="12" borderId="10" xfId="0" applyFill="1" applyBorder="1"/>
    <xf numFmtId="0" fontId="12" fillId="0" borderId="6" xfId="0" applyFont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12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2" borderId="7" xfId="0" applyFont="1" applyFill="1" applyBorder="1" applyAlignment="1">
      <alignment horizontal="center" vertical="center"/>
    </xf>
    <xf numFmtId="0" fontId="17" fillId="0" borderId="1" xfId="1" applyFill="1" applyBorder="1" applyAlignment="1" applyProtection="1">
      <alignment horizontal="left" wrapText="1"/>
      <protection locked="0"/>
    </xf>
    <xf numFmtId="0" fontId="18" fillId="0" borderId="2" xfId="1" applyFont="1" applyFill="1" applyBorder="1" applyAlignment="1" applyProtection="1">
      <alignment horizontal="left" wrapText="1"/>
      <protection locked="0"/>
    </xf>
    <xf numFmtId="0" fontId="18" fillId="0" borderId="10" xfId="1" applyFont="1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0" xfId="0" applyBorder="1" applyAlignment="1">
      <alignment horizontal="left"/>
    </xf>
    <xf numFmtId="0" fontId="17" fillId="0" borderId="1" xfId="1" applyFill="1" applyBorder="1" applyAlignment="1" applyProtection="1">
      <alignment horizontal="center" wrapText="1"/>
      <protection locked="0"/>
    </xf>
    <xf numFmtId="0" fontId="18" fillId="0" borderId="2" xfId="1" applyFont="1" applyFill="1" applyBorder="1" applyAlignment="1" applyProtection="1">
      <alignment horizontal="center" wrapText="1"/>
      <protection locked="0"/>
    </xf>
    <xf numFmtId="0" fontId="18" fillId="0" borderId="10" xfId="1" applyFont="1" applyFill="1" applyBorder="1" applyAlignment="1" applyProtection="1">
      <alignment horizontal="center" wrapText="1"/>
      <protection locked="0"/>
    </xf>
    <xf numFmtId="0" fontId="17" fillId="0" borderId="2" xfId="1" applyFill="1" applyBorder="1" applyAlignment="1" applyProtection="1">
      <alignment horizontal="center" wrapText="1"/>
      <protection locked="0"/>
    </xf>
    <xf numFmtId="0" fontId="17" fillId="0" borderId="10" xfId="1" applyFill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6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0" fillId="0" borderId="38" xfId="0" applyFont="1" applyBorder="1" applyAlignment="1"/>
    <xf numFmtId="0" fontId="20" fillId="0" borderId="39" xfId="0" applyFont="1" applyBorder="1" applyAlignment="1"/>
    <xf numFmtId="0" fontId="20" fillId="0" borderId="40" xfId="0" applyFont="1" applyBorder="1" applyAlignment="1"/>
    <xf numFmtId="0" fontId="20" fillId="14" borderId="38" xfId="0" applyFont="1" applyFill="1" applyBorder="1" applyAlignment="1"/>
    <xf numFmtId="0" fontId="20" fillId="14" borderId="39" xfId="0" applyFont="1" applyFill="1" applyBorder="1" applyAlignment="1"/>
    <xf numFmtId="0" fontId="20" fillId="14" borderId="40" xfId="0" applyFont="1" applyFill="1" applyBorder="1" applyAlignment="1"/>
    <xf numFmtId="0" fontId="12" fillId="9" borderId="7" xfId="0" applyFont="1" applyFill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49" fontId="1" fillId="0" borderId="3" xfId="0" applyNumberFormat="1" applyFont="1" applyBorder="1" applyAlignment="1">
      <alignment horizontal="center" vertical="center" wrapText="1" shrinkToFit="1"/>
    </xf>
    <xf numFmtId="49" fontId="1" fillId="0" borderId="4" xfId="0" applyNumberFormat="1" applyFont="1" applyBorder="1" applyAlignment="1">
      <alignment horizontal="center" vertical="center" wrapText="1" shrinkToFit="1"/>
    </xf>
    <xf numFmtId="49" fontId="1" fillId="0" borderId="8" xfId="0" applyNumberFormat="1" applyFont="1" applyBorder="1" applyAlignment="1">
      <alignment horizontal="center" vertical="center" wrapText="1" shrinkToFit="1"/>
    </xf>
    <xf numFmtId="49" fontId="1" fillId="0" borderId="11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Alignment="1">
      <alignment horizontal="center" vertical="center" wrapText="1" shrinkToFit="1"/>
    </xf>
    <xf numFmtId="49" fontId="1" fillId="0" borderId="12" xfId="0" applyNumberFormat="1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 wrapText="1" shrinkToFit="1"/>
    </xf>
    <xf numFmtId="49" fontId="1" fillId="0" borderId="6" xfId="0" applyNumberFormat="1" applyFont="1" applyBorder="1" applyAlignment="1">
      <alignment horizontal="center" vertical="center" wrapText="1" shrinkToFit="1"/>
    </xf>
    <xf numFmtId="49" fontId="1" fillId="0" borderId="9" xfId="0" applyNumberFormat="1" applyFont="1" applyBorder="1" applyAlignment="1">
      <alignment horizontal="center" vertical="center" wrapText="1" shrinkToFit="1"/>
    </xf>
    <xf numFmtId="0" fontId="0" fillId="0" borderId="7" xfId="0" applyBorder="1" applyAlignment="1">
      <alignment horizontal="left"/>
    </xf>
    <xf numFmtId="1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7" xfId="0" applyBorder="1" applyAlignment="1" applyProtection="1">
      <alignment horizontal="left"/>
      <protection hidden="1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/>
      <protection hidden="1"/>
    </xf>
    <xf numFmtId="0" fontId="8" fillId="0" borderId="2" xfId="0" applyFont="1" applyBorder="1" applyAlignment="1" applyProtection="1">
      <alignment horizontal="left"/>
      <protection hidden="1"/>
    </xf>
    <xf numFmtId="0" fontId="8" fillId="0" borderId="10" xfId="0" applyFont="1" applyBorder="1" applyAlignment="1" applyProtection="1">
      <alignment horizontal="left"/>
      <protection hidden="1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13" fillId="2" borderId="7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left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</cellXfs>
  <cellStyles count="3">
    <cellStyle name="Hipervínculo" xfId="1" builtinId="8"/>
    <cellStyle name="Normal" xfId="0" builtinId="0"/>
    <cellStyle name="Normal_Hoja2" xfId="2" xr:uid="{00000000-0005-0000-0000-000018000000}"/>
  </cellStyles>
  <dxfs count="0"/>
  <tableStyles count="0" defaultTableStyle="TableStyleMedium2" defaultPivotStyle="PivotStyleLight16"/>
  <colors>
    <mruColors>
      <color rgb="FF6EFAF7"/>
      <color rgb="FF194E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s-ES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CARRERAS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Est_Generales!$K$9:$K$13</c:f>
              <c:strCache>
                <c:ptCount val="5"/>
                <c:pt idx="0">
                  <c:v>Ing. Sis. Computacionales</c:v>
                </c:pt>
                <c:pt idx="1">
                  <c:v>Ing. Mecatrónica</c:v>
                </c:pt>
                <c:pt idx="2">
                  <c:v>Ing. Electrónica</c:v>
                </c:pt>
                <c:pt idx="3">
                  <c:v>Arquitectura</c:v>
                </c:pt>
                <c:pt idx="4">
                  <c:v>Ing. Sis. Automotrices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FF-4D89-81F3-E1F8B65CC71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DFF-4D89-81F3-E1F8B65CC71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DFF-4D89-81F3-E1F8B65CC71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DFF-4D89-81F3-E1F8B65CC71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DFF-4D89-81F3-E1F8B65CC71B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s-ES"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Est_Generales!$K$9:$K$13</c:f>
              <c:strCache>
                <c:ptCount val="5"/>
                <c:pt idx="0">
                  <c:v>Ing. Sis. Computacionales</c:v>
                </c:pt>
                <c:pt idx="1">
                  <c:v>Ing. Mecatrónica</c:v>
                </c:pt>
                <c:pt idx="2">
                  <c:v>Ing. Electrónica</c:v>
                </c:pt>
                <c:pt idx="3">
                  <c:v>Arquitectura</c:v>
                </c:pt>
                <c:pt idx="4">
                  <c:v>Ing. Sis. Automotrices</c:v>
                </c:pt>
              </c:strCache>
            </c:strRef>
          </c:cat>
          <c:val>
            <c:numRef>
              <c:f>Est_Generales!$R$9:$R$13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FF-4D89-81F3-E1F8B65CC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s-E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pattFill prst="pct5">
      <a:fgClr>
        <a:schemeClr val="accent1"/>
      </a:fgClr>
      <a:bgClr>
        <a:schemeClr val="bg1"/>
      </a:bgClr>
    </a:pattFill>
  </c:spPr>
  <c:txPr>
    <a:bodyPr/>
    <a:lstStyle/>
    <a:p>
      <a:pPr>
        <a:defRPr lang="es-ES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 rot="0" spcFirstLastPara="0" vertOverflow="ellipsis" vert="horz" wrap="square" anchor="ctr" anchorCtr="1"/>
        <a:lstStyle/>
        <a:p>
          <a:pPr>
            <a:defRPr lang="es-ES"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v>TEST DE ASERTIVIDAD</c:v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95-44B6-A5EE-17599038628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895-44B6-A5EE-17599038628B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s-E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Est_Test_Asertividad!$A$9:$A$10</c:f>
              <c:strCache>
                <c:ptCount val="2"/>
                <c:pt idx="0">
                  <c:v>Conducta aceptable</c:v>
                </c:pt>
                <c:pt idx="1">
                  <c:v>Cambio de conducta</c:v>
                </c:pt>
              </c:strCache>
            </c:strRef>
          </c:cat>
          <c:val>
            <c:numRef>
              <c:f>Est_Test_Asertividad!$C$9:$C$10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95-44B6-A5EE-175990386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s-E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txPr>
    <a:bodyPr/>
    <a:lstStyle/>
    <a:p>
      <a:pPr>
        <a:defRPr lang="es-ES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Est_Eva_Tutor!$A$11</c:f>
              <c:strCache>
                <c:ptCount val="1"/>
                <c:pt idx="0">
                  <c:v>Se comunica adecuadamente y 
logro de buenas relaciones con 
sus tutorados</c:v>
                </c:pt>
              </c:strCache>
            </c:strRef>
          </c:tx>
          <c:invertIfNegative val="0"/>
          <c:cat>
            <c:strRef>
              <c:f>Est_Eva_Tutor!$B$10:$F$10</c:f>
              <c:strCache>
                <c:ptCount val="5"/>
                <c:pt idx="0">
                  <c:v>valor 5</c:v>
                </c:pt>
                <c:pt idx="1">
                  <c:v>valor 4</c:v>
                </c:pt>
                <c:pt idx="2">
                  <c:v>valor 3</c:v>
                </c:pt>
                <c:pt idx="3">
                  <c:v>valor 2</c:v>
                </c:pt>
                <c:pt idx="4">
                  <c:v>valor 1</c:v>
                </c:pt>
              </c:strCache>
            </c:strRef>
          </c:cat>
          <c:val>
            <c:numRef>
              <c:f>Est_Eva_Tutor!$B$11:$F$11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468-410D-A513-2AF7DBD4F7DC}"/>
            </c:ext>
          </c:extLst>
        </c:ser>
        <c:ser>
          <c:idx val="1"/>
          <c:order val="1"/>
          <c:tx>
            <c:strRef>
              <c:f>Est_Eva_Tutor!$A$12</c:f>
              <c:strCache>
                <c:ptCount val="1"/>
                <c:pt idx="0">
                  <c:v>Cantidad y calidad de la 
información proporcionada</c:v>
                </c:pt>
              </c:strCache>
            </c:strRef>
          </c:tx>
          <c:invertIfNegative val="0"/>
          <c:cat>
            <c:strRef>
              <c:f>Est_Eva_Tutor!$B$10:$F$10</c:f>
              <c:strCache>
                <c:ptCount val="5"/>
                <c:pt idx="0">
                  <c:v>valor 5</c:v>
                </c:pt>
                <c:pt idx="1">
                  <c:v>valor 4</c:v>
                </c:pt>
                <c:pt idx="2">
                  <c:v>valor 3</c:v>
                </c:pt>
                <c:pt idx="3">
                  <c:v>valor 2</c:v>
                </c:pt>
                <c:pt idx="4">
                  <c:v>valor 1</c:v>
                </c:pt>
              </c:strCache>
            </c:strRef>
          </c:cat>
          <c:val>
            <c:numRef>
              <c:f>Est_Eva_Tutor!$B$12:$F$12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3468-410D-A513-2AF7DBD4F7DC}"/>
            </c:ext>
          </c:extLst>
        </c:ser>
        <c:ser>
          <c:idx val="2"/>
          <c:order val="2"/>
          <c:tx>
            <c:strRef>
              <c:f>Est_Eva_Tutor!$A$13</c:f>
              <c:strCache>
                <c:ptCount val="1"/>
                <c:pt idx="0">
                  <c:v>Disponibilidad y calidad en la
atención tutorial</c:v>
                </c:pt>
              </c:strCache>
            </c:strRef>
          </c:tx>
          <c:invertIfNegative val="0"/>
          <c:cat>
            <c:strRef>
              <c:f>Est_Eva_Tutor!$B$10:$F$10</c:f>
              <c:strCache>
                <c:ptCount val="5"/>
                <c:pt idx="0">
                  <c:v>valor 5</c:v>
                </c:pt>
                <c:pt idx="1">
                  <c:v>valor 4</c:v>
                </c:pt>
                <c:pt idx="2">
                  <c:v>valor 3</c:v>
                </c:pt>
                <c:pt idx="3">
                  <c:v>valor 2</c:v>
                </c:pt>
                <c:pt idx="4">
                  <c:v>valor 1</c:v>
                </c:pt>
              </c:strCache>
            </c:strRef>
          </c:cat>
          <c:val>
            <c:numRef>
              <c:f>Est_Eva_Tutor!$B$13:$F$13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3468-410D-A513-2AF7DBD4F7DC}"/>
            </c:ext>
          </c:extLst>
        </c:ser>
        <c:ser>
          <c:idx val="3"/>
          <c:order val="3"/>
          <c:tx>
            <c:strRef>
              <c:f>Est_Eva_Tutor!$A$14</c:f>
              <c:strCache>
                <c:ptCount val="1"/>
                <c:pt idx="0">
                  <c:v>Planeación y preparación en los
procesos de la tutoría</c:v>
                </c:pt>
              </c:strCache>
            </c:strRef>
          </c:tx>
          <c:invertIfNegative val="0"/>
          <c:cat>
            <c:strRef>
              <c:f>Est_Eva_Tutor!$B$10:$F$10</c:f>
              <c:strCache>
                <c:ptCount val="5"/>
                <c:pt idx="0">
                  <c:v>valor 5</c:v>
                </c:pt>
                <c:pt idx="1">
                  <c:v>valor 4</c:v>
                </c:pt>
                <c:pt idx="2">
                  <c:v>valor 3</c:v>
                </c:pt>
                <c:pt idx="3">
                  <c:v>valor 2</c:v>
                </c:pt>
                <c:pt idx="4">
                  <c:v>valor 1</c:v>
                </c:pt>
              </c:strCache>
            </c:strRef>
          </c:cat>
          <c:val>
            <c:numRef>
              <c:f>Est_Eva_Tutor!$B$14:$F$14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3468-410D-A513-2AF7DBD4F7DC}"/>
            </c:ext>
          </c:extLst>
        </c:ser>
        <c:ser>
          <c:idx val="4"/>
          <c:order val="4"/>
          <c:tx>
            <c:strRef>
              <c:f>Est_Eva_Tutor!$A$15</c:f>
              <c:strCache>
                <c:ptCount val="1"/>
                <c:pt idx="0">
                  <c:v>Planeación y preparación en los contenidos teórico-metodológicos de la tutoría</c:v>
                </c:pt>
              </c:strCache>
            </c:strRef>
          </c:tx>
          <c:invertIfNegative val="0"/>
          <c:cat>
            <c:strRef>
              <c:f>Est_Eva_Tutor!$B$10:$F$10</c:f>
              <c:strCache>
                <c:ptCount val="5"/>
                <c:pt idx="0">
                  <c:v>valor 5</c:v>
                </c:pt>
                <c:pt idx="1">
                  <c:v>valor 4</c:v>
                </c:pt>
                <c:pt idx="2">
                  <c:v>valor 3</c:v>
                </c:pt>
                <c:pt idx="3">
                  <c:v>valor 2</c:v>
                </c:pt>
                <c:pt idx="4">
                  <c:v>valor 1</c:v>
                </c:pt>
              </c:strCache>
            </c:strRef>
          </c:cat>
          <c:val>
            <c:numRef>
              <c:f>Est_Eva_Tutor!$B$15:$F$15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4-3468-410D-A513-2AF7DBD4F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667712"/>
        <c:axId val="347672808"/>
      </c:barChart>
      <c:catAx>
        <c:axId val="347667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7672808"/>
        <c:crosses val="autoZero"/>
        <c:auto val="1"/>
        <c:lblAlgn val="ctr"/>
        <c:lblOffset val="100"/>
        <c:noMultiLvlLbl val="0"/>
      </c:catAx>
      <c:valAx>
        <c:axId val="347672808"/>
        <c:scaling>
          <c:orientation val="minMax"/>
        </c:scaling>
        <c:delete val="0"/>
        <c:axPos val="l"/>
        <c:majorGridlines/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ALUMNOS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766771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txPr>
    <a:bodyPr/>
    <a:lstStyle/>
    <a:p>
      <a:pPr>
        <a:defRPr lang="es-ES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s-ES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SEXO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Est_Generales!$K$16:$K$17</c:f>
              <c:strCache>
                <c:ptCount val="2"/>
                <c:pt idx="0">
                  <c:v>H</c:v>
                </c:pt>
                <c:pt idx="1">
                  <c:v>M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94-4BDB-8E78-21FF42ABFC6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694-4BDB-8E78-21FF42ABFC6C}"/>
              </c:ext>
            </c:extLst>
          </c:dPt>
          <c:dLbls>
            <c:dLbl>
              <c:idx val="0"/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94-4BDB-8E78-21FF42ABFC6C}"/>
                </c:ext>
              </c:extLst>
            </c:dLbl>
            <c:dLbl>
              <c:idx val="1"/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94-4BDB-8E78-21FF42ABFC6C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s-ES"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Est_Generales!$K$16:$K$17</c:f>
              <c:strCache>
                <c:ptCount val="2"/>
                <c:pt idx="0">
                  <c:v>H</c:v>
                </c:pt>
                <c:pt idx="1">
                  <c:v>M</c:v>
                </c:pt>
              </c:strCache>
            </c:strRef>
          </c:cat>
          <c:val>
            <c:numRef>
              <c:f>Est_Generales!$L$16:$L$17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94-4BDB-8E78-21FF42ABF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s-E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txPr>
    <a:bodyPr/>
    <a:lstStyle/>
    <a:p>
      <a:pPr>
        <a:defRPr lang="es-ES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s-ES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EDAD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Est_Generales!$K$19:$L$19</c:f>
              <c:strCache>
                <c:ptCount val="1"/>
                <c:pt idx="0">
                  <c:v>Edad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E9-4C56-A5D9-C061C52B0EC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AE9-4C56-A5D9-C061C52B0EC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AE9-4C56-A5D9-C061C52B0EC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AE9-4C56-A5D9-C061C52B0EC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AE9-4C56-A5D9-C061C52B0EC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AE9-4C56-A5D9-C061C52B0EC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AE9-4C56-A5D9-C061C52B0EC4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s-E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Est_Generales!$K$20:$K$26</c:f>
              <c:str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Más</c:v>
                </c:pt>
              </c:strCache>
            </c:strRef>
          </c:cat>
          <c:val>
            <c:numRef>
              <c:f>Est_Generales!$L$20:$L$26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AE9-4C56-A5D9-C061C52B0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s-E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txPr>
    <a:bodyPr/>
    <a:lstStyle/>
    <a:p>
      <a:pPr>
        <a:defRPr lang="es-ES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s-ES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ESTADO</a:t>
            </a:r>
            <a:r>
              <a:rPr lang="en-US" baseline="0"/>
              <a:t> CIVIL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Est_Generales!$O$15:$Q$15</c:f>
              <c:strCache>
                <c:ptCount val="1"/>
                <c:pt idx="0">
                  <c:v>Edo. Civil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9A2-41BA-AA91-4D8EB6FE77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9A2-41BA-AA91-4D8EB6FE776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9A2-41BA-AA91-4D8EB6FE7769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s-ES"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Est_Generales!$O$16:$O$18</c:f>
              <c:strCache>
                <c:ptCount val="3"/>
                <c:pt idx="0">
                  <c:v>Casado</c:v>
                </c:pt>
                <c:pt idx="1">
                  <c:v>Soltero</c:v>
                </c:pt>
                <c:pt idx="2">
                  <c:v>Otro</c:v>
                </c:pt>
              </c:strCache>
            </c:strRef>
          </c:cat>
          <c:val>
            <c:numRef>
              <c:f>Est_Generales!$Q$16:$Q$18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A2-41BA-AA91-4D8EB6FE7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s-E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txPr>
    <a:bodyPr/>
    <a:lstStyle/>
    <a:p>
      <a:pPr>
        <a:defRPr lang="es-ES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s-ES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CUANTOS</a:t>
            </a:r>
            <a:r>
              <a:rPr lang="en-US" baseline="0"/>
              <a:t> HAN ESTADO BECADOS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Est_Generales!$O$20:$P$20</c:f>
              <c:strCache>
                <c:ptCount val="1"/>
                <c:pt idx="0">
                  <c:v>Becado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983-4053-B1D3-9FF0D78441E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983-4053-B1D3-9FF0D78441E7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s-ES"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Est_Generales!$O$21:$O$22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Est_Generales!$P$21:$P$22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83-4053-B1D3-9FF0D7844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s-E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txPr>
    <a:bodyPr/>
    <a:lstStyle/>
    <a:p>
      <a:pPr>
        <a:defRPr lang="es-ES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s-ES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CUANTOS TRABAJAN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Est_Generales!$O$24:$P$24</c:f>
              <c:strCache>
                <c:ptCount val="1"/>
                <c:pt idx="0">
                  <c:v>Trabaja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53-44D7-84FA-0ECDF2E733D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653-44D7-84FA-0ECDF2E733D0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s-ES"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Est_Generales!$O$25:$O$26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Est_Generales!$P$25:$P$26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53-44D7-84FA-0ECDF2E73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s-E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txPr>
    <a:bodyPr/>
    <a:lstStyle/>
    <a:p>
      <a:pPr>
        <a:defRPr lang="es-ES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s-ES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HÁBITOS DE ESTUDIO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Est_Hab_Estudio!$A$9:$A$17</c:f>
              <c:strCache>
                <c:ptCount val="9"/>
                <c:pt idx="0">
                  <c:v>Muy alto</c:v>
                </c:pt>
                <c:pt idx="1">
                  <c:v>Alto</c:v>
                </c:pt>
                <c:pt idx="2">
                  <c:v>Por encima del promedio</c:v>
                </c:pt>
                <c:pt idx="3">
                  <c:v>Promedio alto</c:v>
                </c:pt>
                <c:pt idx="4">
                  <c:v>Promedio</c:v>
                </c:pt>
                <c:pt idx="5">
                  <c:v>Promedio bajo</c:v>
                </c:pt>
                <c:pt idx="6">
                  <c:v>Por debajo del promedio</c:v>
                </c:pt>
                <c:pt idx="7">
                  <c:v>Bajo</c:v>
                </c:pt>
                <c:pt idx="8">
                  <c:v>Muy bajo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1-4724-844D-5AB57303262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571-4724-844D-5AB57303262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571-4724-844D-5AB57303262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571-4724-844D-5AB57303262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571-4724-844D-5AB57303262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571-4724-844D-5AB57303262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3571-4724-844D-5AB57303262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3571-4724-844D-5AB57303262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3571-4724-844D-5AB57303262D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s-ES"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Est_Hab_Estudio!$A$9:$A$17</c:f>
              <c:strCache>
                <c:ptCount val="9"/>
                <c:pt idx="0">
                  <c:v>Muy alto</c:v>
                </c:pt>
                <c:pt idx="1">
                  <c:v>Alto</c:v>
                </c:pt>
                <c:pt idx="2">
                  <c:v>Por encima del promedio</c:v>
                </c:pt>
                <c:pt idx="3">
                  <c:v>Promedio alto</c:v>
                </c:pt>
                <c:pt idx="4">
                  <c:v>Promedio</c:v>
                </c:pt>
                <c:pt idx="5">
                  <c:v>Promedio bajo</c:v>
                </c:pt>
                <c:pt idx="6">
                  <c:v>Por debajo del promedio</c:v>
                </c:pt>
                <c:pt idx="7">
                  <c:v>Bajo</c:v>
                </c:pt>
                <c:pt idx="8">
                  <c:v>Muy bajo</c:v>
                </c:pt>
              </c:strCache>
            </c:strRef>
          </c:cat>
          <c:val>
            <c:numRef>
              <c:f>Est_Hab_Estudio!$C$9:$C$17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571-4724-844D-5AB573032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s-E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txPr>
    <a:bodyPr/>
    <a:lstStyle/>
    <a:p>
      <a:pPr>
        <a:defRPr lang="es-ES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Est_Hab_Estudio!$A$24</c:f>
              <c:strCache>
                <c:ptCount val="1"/>
                <c:pt idx="0">
                  <c:v>INTERPRETACIÓN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D25-45F4-A913-3D2B490B661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25-45F4-A913-3D2B490B661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D25-45F4-A913-3D2B490B661E}"/>
              </c:ext>
            </c:extLst>
          </c:dPt>
          <c:dLbls>
            <c:dLbl>
              <c:idx val="0"/>
              <c:layout>
                <c:manualLayout>
                  <c:x val="5.8333333333333397E-2"/>
                  <c:y val="-5.18186266463242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25-45F4-A913-3D2B490B661E}"/>
                </c:ext>
              </c:extLst>
            </c:dLbl>
            <c:dLbl>
              <c:idx val="1"/>
              <c:layout>
                <c:manualLayout>
                  <c:x val="0.125"/>
                  <c:y val="-7.17488676641411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25-45F4-A913-3D2B490B661E}"/>
                </c:ext>
              </c:extLst>
            </c:dLbl>
            <c:dLbl>
              <c:idx val="2"/>
              <c:layout>
                <c:manualLayout>
                  <c:x val="-8.0555555555555602E-2"/>
                  <c:y val="1.99302410178168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25-45F4-A913-3D2B490B661E}"/>
                </c:ext>
              </c:extLst>
            </c:dLbl>
            <c:numFmt formatCode="General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Est_Hab_Estudio!$A$25:$A$27</c:f>
              <c:strCache>
                <c:ptCount val="3"/>
                <c:pt idx="0">
                  <c:v>Puntaje Visual</c:v>
                </c:pt>
                <c:pt idx="1">
                  <c:v>Puntaje Auditivo</c:v>
                </c:pt>
                <c:pt idx="2">
                  <c:v>Puntaje Kinestésico</c:v>
                </c:pt>
              </c:strCache>
            </c:strRef>
          </c:cat>
          <c:val>
            <c:numRef>
              <c:f>Est_Hab_Estudio!$C$25:$C$27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25-45F4-A913-3D2B490B66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 lang="es-ES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 rot="0" spcFirstLastPara="0" vertOverflow="ellipsis" vert="horz" wrap="square" anchor="ctr" anchorCtr="1"/>
        <a:lstStyle/>
        <a:p>
          <a:pPr>
            <a:defRPr lang="es-ES"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Est_Test_Autoestima!$A$8</c:f>
              <c:strCache>
                <c:ptCount val="1"/>
                <c:pt idx="0">
                  <c:v>TEST DE AUTOESTIMA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AE6B-4C07-BC96-076E16AC3137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3-AE6B-4C07-BC96-076E16AC3137}"/>
              </c:ext>
            </c:extLst>
          </c:dPt>
          <c:dPt>
            <c:idx val="3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5-AE6B-4C07-BC96-076E16AC3137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s-E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Est_Test_Autoestima!$A$9:$A$12</c:f>
              <c:strCache>
                <c:ptCount val="4"/>
                <c:pt idx="0">
                  <c:v>Mayoría 1</c:v>
                </c:pt>
                <c:pt idx="1">
                  <c:v>Mayoría 2</c:v>
                </c:pt>
                <c:pt idx="2">
                  <c:v>Mayoría 3</c:v>
                </c:pt>
                <c:pt idx="3">
                  <c:v>Mayoría 4</c:v>
                </c:pt>
              </c:strCache>
            </c:strRef>
          </c:cat>
          <c:val>
            <c:numRef>
              <c:f>Est_Test_Autoestima!$B$9:$B$12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6B-4C07-BC96-076E16AC3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670064"/>
        <c:axId val="347668888"/>
      </c:barChart>
      <c:catAx>
        <c:axId val="34767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7668888"/>
        <c:crosses val="autoZero"/>
        <c:auto val="1"/>
        <c:lblAlgn val="ctr"/>
        <c:lblOffset val="100"/>
        <c:noMultiLvlLbl val="0"/>
      </c:catAx>
      <c:valAx>
        <c:axId val="347668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76700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txPr>
    <a:bodyPr/>
    <a:lstStyle/>
    <a:p>
      <a:pPr>
        <a:defRPr lang="es-ES"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jpeg"/><Relationship Id="rId1" Type="http://schemas.openxmlformats.org/officeDocument/2006/relationships/image" Target="../media/image8.jpe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9.jpeg"/><Relationship Id="rId1" Type="http://schemas.openxmlformats.org/officeDocument/2006/relationships/image" Target="../media/image8.jpeg"/><Relationship Id="rId4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10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11.jpeg"/><Relationship Id="rId1" Type="http://schemas.openxmlformats.org/officeDocument/2006/relationships/chart" Target="../charts/chart1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428625</xdr:colOff>
      <xdr:row>4</xdr:row>
      <xdr:rowOff>28575</xdr:rowOff>
    </xdr:to>
    <xdr:pic>
      <xdr:nvPicPr>
        <xdr:cNvPr id="2" name="1 Imagen" descr="TUTO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471" t="10106" r="30148" b="56631"/>
        <a:stretch>
          <a:fillRect/>
        </a:stretch>
      </xdr:blipFill>
      <xdr:spPr>
        <a:xfrm>
          <a:off x="0" y="0"/>
          <a:ext cx="82867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76201</xdr:colOff>
      <xdr:row>0</xdr:row>
      <xdr:rowOff>0</xdr:rowOff>
    </xdr:from>
    <xdr:to>
      <xdr:col>24</xdr:col>
      <xdr:colOff>257174</xdr:colOff>
      <xdr:row>3</xdr:row>
      <xdr:rowOff>171450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0" y="0"/>
          <a:ext cx="675640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38100</xdr:rowOff>
    </xdr:from>
    <xdr:to>
      <xdr:col>1</xdr:col>
      <xdr:colOff>219075</xdr:colOff>
      <xdr:row>2</xdr:row>
      <xdr:rowOff>171450</xdr:rowOff>
    </xdr:to>
    <xdr:pic>
      <xdr:nvPicPr>
        <xdr:cNvPr id="2" name="1 Imagen" descr="TUTO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471" t="10106" r="30148" b="56631"/>
        <a:stretch>
          <a:fillRect/>
        </a:stretch>
      </xdr:blipFill>
      <xdr:spPr>
        <a:xfrm>
          <a:off x="28575" y="38100"/>
          <a:ext cx="571500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323850</xdr:colOff>
      <xdr:row>0</xdr:row>
      <xdr:rowOff>47624</xdr:rowOff>
    </xdr:from>
    <xdr:to>
      <xdr:col>10</xdr:col>
      <xdr:colOff>876301</xdr:colOff>
      <xdr:row>2</xdr:row>
      <xdr:rowOff>152400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46990"/>
          <a:ext cx="552450" cy="6388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38100</xdr:rowOff>
    </xdr:from>
    <xdr:ext cx="685799" cy="752475"/>
    <xdr:pic>
      <xdr:nvPicPr>
        <xdr:cNvPr id="2" name="1 Imagen" descr="TUTO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471" t="10106" r="30148" b="56631"/>
        <a:stretch>
          <a:fillRect/>
        </a:stretch>
      </xdr:blipFill>
      <xdr:spPr>
        <a:xfrm>
          <a:off x="57150" y="38100"/>
          <a:ext cx="685165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23</xdr:col>
      <xdr:colOff>9524</xdr:colOff>
      <xdr:row>0</xdr:row>
      <xdr:rowOff>34925</xdr:rowOff>
    </xdr:from>
    <xdr:ext cx="685800" cy="793749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4340" y="34925"/>
          <a:ext cx="685800" cy="79311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38100</xdr:rowOff>
    </xdr:from>
    <xdr:to>
      <xdr:col>1</xdr:col>
      <xdr:colOff>295275</xdr:colOff>
      <xdr:row>3</xdr:row>
      <xdr:rowOff>104775</xdr:rowOff>
    </xdr:to>
    <xdr:pic>
      <xdr:nvPicPr>
        <xdr:cNvPr id="2" name="1 Imagen" descr="TUTO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471" t="10106" r="30148" b="56631"/>
        <a:stretch>
          <a:fillRect/>
        </a:stretch>
      </xdr:blipFill>
      <xdr:spPr>
        <a:xfrm>
          <a:off x="28575" y="38100"/>
          <a:ext cx="657225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381001</xdr:colOff>
      <xdr:row>0</xdr:row>
      <xdr:rowOff>38100</xdr:rowOff>
    </xdr:from>
    <xdr:to>
      <xdr:col>8</xdr:col>
      <xdr:colOff>1066800</xdr:colOff>
      <xdr:row>3</xdr:row>
      <xdr:rowOff>57150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38100"/>
          <a:ext cx="685800" cy="742950"/>
        </a:xfrm>
        <a:prstGeom prst="rect">
          <a:avLst/>
        </a:prstGeom>
      </xdr:spPr>
    </xdr:pic>
    <xdr:clientData/>
  </xdr:twoCellAnchor>
  <xdr:twoCellAnchor>
    <xdr:from>
      <xdr:col>21</xdr:col>
      <xdr:colOff>19050</xdr:colOff>
      <xdr:row>2</xdr:row>
      <xdr:rowOff>185737</xdr:rowOff>
    </xdr:from>
    <xdr:to>
      <xdr:col>39</xdr:col>
      <xdr:colOff>76200</xdr:colOff>
      <xdr:row>17</xdr:row>
      <xdr:rowOff>71437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9525</xdr:colOff>
      <xdr:row>18</xdr:row>
      <xdr:rowOff>4762</xdr:rowOff>
    </xdr:from>
    <xdr:to>
      <xdr:col>39</xdr:col>
      <xdr:colOff>66675</xdr:colOff>
      <xdr:row>46</xdr:row>
      <xdr:rowOff>80962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171450</xdr:colOff>
      <xdr:row>49</xdr:row>
      <xdr:rowOff>71437</xdr:rowOff>
    </xdr:from>
    <xdr:to>
      <xdr:col>38</xdr:col>
      <xdr:colOff>228600</xdr:colOff>
      <xdr:row>53</xdr:row>
      <xdr:rowOff>57150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40</xdr:col>
      <xdr:colOff>0</xdr:colOff>
      <xdr:row>3</xdr:row>
      <xdr:rowOff>14287</xdr:rowOff>
    </xdr:from>
    <xdr:to>
      <xdr:col>56</xdr:col>
      <xdr:colOff>95250</xdr:colOff>
      <xdr:row>17</xdr:row>
      <xdr:rowOff>90487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40</xdr:col>
      <xdr:colOff>0</xdr:colOff>
      <xdr:row>18</xdr:row>
      <xdr:rowOff>14287</xdr:rowOff>
    </xdr:from>
    <xdr:to>
      <xdr:col>56</xdr:col>
      <xdr:colOff>95250</xdr:colOff>
      <xdr:row>46</xdr:row>
      <xdr:rowOff>90487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0</xdr:colOff>
      <xdr:row>47</xdr:row>
      <xdr:rowOff>14287</xdr:rowOff>
    </xdr:from>
    <xdr:to>
      <xdr:col>56</xdr:col>
      <xdr:colOff>95250</xdr:colOff>
      <xdr:row>51</xdr:row>
      <xdr:rowOff>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28577</xdr:colOff>
      <xdr:row>0</xdr:row>
      <xdr:rowOff>38100</xdr:rowOff>
    </xdr:from>
    <xdr:to>
      <xdr:col>0</xdr:col>
      <xdr:colOff>704851</xdr:colOff>
      <xdr:row>2</xdr:row>
      <xdr:rowOff>142875</xdr:rowOff>
    </xdr:to>
    <xdr:pic>
      <xdr:nvPicPr>
        <xdr:cNvPr id="2" name="1 Imagen" descr="TUTO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471" t="10106" r="30148" b="56631"/>
        <a:stretch>
          <a:fillRect/>
        </a:stretch>
      </xdr:blipFill>
      <xdr:spPr>
        <a:xfrm>
          <a:off x="28575" y="38100"/>
          <a:ext cx="676275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161925</xdr:colOff>
      <xdr:row>0</xdr:row>
      <xdr:rowOff>38100</xdr:rowOff>
    </xdr:from>
    <xdr:to>
      <xdr:col>9</xdr:col>
      <xdr:colOff>1</xdr:colOff>
      <xdr:row>2</xdr:row>
      <xdr:rowOff>95250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3625" y="38100"/>
          <a:ext cx="571500" cy="590550"/>
        </a:xfrm>
        <a:prstGeom prst="rect">
          <a:avLst/>
        </a:prstGeom>
      </xdr:spPr>
    </xdr:pic>
    <xdr:clientData/>
  </xdr:twoCellAnchor>
  <xdr:twoCellAnchor>
    <xdr:from>
      <xdr:col>3</xdr:col>
      <xdr:colOff>209550</xdr:colOff>
      <xdr:row>7</xdr:row>
      <xdr:rowOff>14287</xdr:rowOff>
    </xdr:from>
    <xdr:to>
      <xdr:col>9</xdr:col>
      <xdr:colOff>209550</xdr:colOff>
      <xdr:row>21</xdr:row>
      <xdr:rowOff>90487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209550</xdr:colOff>
      <xdr:row>22</xdr:row>
      <xdr:rowOff>176211</xdr:rowOff>
    </xdr:from>
    <xdr:to>
      <xdr:col>9</xdr:col>
      <xdr:colOff>209550</xdr:colOff>
      <xdr:row>39</xdr:row>
      <xdr:rowOff>123824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38100</xdr:rowOff>
    </xdr:from>
    <xdr:to>
      <xdr:col>0</xdr:col>
      <xdr:colOff>600075</xdr:colOff>
      <xdr:row>2</xdr:row>
      <xdr:rowOff>142875</xdr:rowOff>
    </xdr:to>
    <xdr:pic>
      <xdr:nvPicPr>
        <xdr:cNvPr id="2" name="1 Imagen" descr="TUTO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471" t="10106" r="30148" b="56631"/>
        <a:stretch>
          <a:fillRect/>
        </a:stretch>
      </xdr:blipFill>
      <xdr:spPr>
        <a:xfrm>
          <a:off x="28575" y="38100"/>
          <a:ext cx="571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209550</xdr:colOff>
      <xdr:row>0</xdr:row>
      <xdr:rowOff>38099</xdr:rowOff>
    </xdr:from>
    <xdr:to>
      <xdr:col>9</xdr:col>
      <xdr:colOff>1</xdr:colOff>
      <xdr:row>2</xdr:row>
      <xdr:rowOff>123824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3100" y="37465"/>
          <a:ext cx="523875" cy="619125"/>
        </a:xfrm>
        <a:prstGeom prst="rect">
          <a:avLst/>
        </a:prstGeom>
      </xdr:spPr>
    </xdr:pic>
    <xdr:clientData/>
  </xdr:twoCellAnchor>
  <xdr:twoCellAnchor>
    <xdr:from>
      <xdr:col>8</xdr:col>
      <xdr:colOff>200025</xdr:colOff>
      <xdr:row>6</xdr:row>
      <xdr:rowOff>14287</xdr:rowOff>
    </xdr:from>
    <xdr:to>
      <xdr:col>14</xdr:col>
      <xdr:colOff>200025</xdr:colOff>
      <xdr:row>21</xdr:row>
      <xdr:rowOff>104775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27935</xdr:colOff>
      <xdr:row>0</xdr:row>
      <xdr:rowOff>38100</xdr:rowOff>
    </xdr:from>
    <xdr:to>
      <xdr:col>0</xdr:col>
      <xdr:colOff>676274</xdr:colOff>
      <xdr:row>3</xdr:row>
      <xdr:rowOff>8165</xdr:rowOff>
    </xdr:to>
    <xdr:pic>
      <xdr:nvPicPr>
        <xdr:cNvPr id="2" name="1 Imagen" descr="TUTO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471" t="10106" r="30148" b="56631"/>
        <a:stretch>
          <a:fillRect/>
        </a:stretch>
      </xdr:blipFill>
      <xdr:spPr>
        <a:xfrm>
          <a:off x="27305" y="38100"/>
          <a:ext cx="648335" cy="6934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142875</xdr:colOff>
      <xdr:row>0</xdr:row>
      <xdr:rowOff>38099</xdr:rowOff>
    </xdr:from>
    <xdr:to>
      <xdr:col>9</xdr:col>
      <xdr:colOff>1</xdr:colOff>
      <xdr:row>2</xdr:row>
      <xdr:rowOff>171450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5075" y="37465"/>
          <a:ext cx="590550" cy="667385"/>
        </a:xfrm>
        <a:prstGeom prst="rect">
          <a:avLst/>
        </a:prstGeom>
      </xdr:spPr>
    </xdr:pic>
    <xdr:clientData/>
  </xdr:twoCellAnchor>
  <xdr:twoCellAnchor>
    <xdr:from>
      <xdr:col>0</xdr:col>
      <xdr:colOff>733425</xdr:colOff>
      <xdr:row>12</xdr:row>
      <xdr:rowOff>19050</xdr:rowOff>
    </xdr:from>
    <xdr:to>
      <xdr:col>6</xdr:col>
      <xdr:colOff>685800</xdr:colOff>
      <xdr:row>26</xdr:row>
      <xdr:rowOff>95250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19</xdr:row>
      <xdr:rowOff>47627</xdr:rowOff>
    </xdr:from>
    <xdr:to>
      <xdr:col>8</xdr:col>
      <xdr:colOff>466725</xdr:colOff>
      <xdr:row>45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27935</xdr:colOff>
      <xdr:row>0</xdr:row>
      <xdr:rowOff>38100</xdr:rowOff>
    </xdr:from>
    <xdr:to>
      <xdr:col>0</xdr:col>
      <xdr:colOff>733425</xdr:colOff>
      <xdr:row>2</xdr:row>
      <xdr:rowOff>142875</xdr:rowOff>
    </xdr:to>
    <xdr:pic>
      <xdr:nvPicPr>
        <xdr:cNvPr id="3" name="2 Imagen" descr="TUTO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471" t="10106" r="30148" b="56631"/>
        <a:stretch>
          <a:fillRect/>
        </a:stretch>
      </xdr:blipFill>
      <xdr:spPr>
        <a:xfrm>
          <a:off x="27305" y="38100"/>
          <a:ext cx="70612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104775</xdr:colOff>
      <xdr:row>0</xdr:row>
      <xdr:rowOff>38099</xdr:rowOff>
    </xdr:from>
    <xdr:to>
      <xdr:col>9</xdr:col>
      <xdr:colOff>1</xdr:colOff>
      <xdr:row>2</xdr:row>
      <xdr:rowOff>142875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37465"/>
          <a:ext cx="628650" cy="6388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t-pit/AppData/Local/Temp/Formatos_profes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t-pit/AppData/Local/Temp/Formatos%20para%20profes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_Asistencia"/>
      <sheetName val="Est_Fichas_Iden."/>
      <sheetName val="Est_Hab_Estudio"/>
      <sheetName val="Est_Test_Autoestima"/>
      <sheetName val="Est_Test_Asertividad"/>
      <sheetName val="Eva_Plan_Tutorial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_Asistencia"/>
      <sheetName val="Est_Fichas_Iden."/>
      <sheetName val="Est_Hab_Estudio"/>
      <sheetName val="Est_Test_Autoestima"/>
      <sheetName val="Est_Test_Asertividad"/>
      <sheetName val="Rep_Semestral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AD66"/>
  <sheetViews>
    <sheetView showGridLines="0" tabSelected="1" workbookViewId="0">
      <selection activeCell="F14" sqref="F14:H14"/>
    </sheetView>
  </sheetViews>
  <sheetFormatPr baseColWidth="10" defaultColWidth="11.42578125" defaultRowHeight="15"/>
  <cols>
    <col min="1" max="1" width="6" style="35" customWidth="1"/>
    <col min="2" max="2" width="11" style="35" customWidth="1"/>
    <col min="3" max="4" width="12.85546875" style="35" customWidth="1"/>
    <col min="5" max="5" width="12.140625" style="35" customWidth="1"/>
    <col min="6" max="7" width="10.7109375" style="35" customWidth="1"/>
    <col min="8" max="8" width="13.42578125" style="35" customWidth="1"/>
    <col min="9" max="24" width="3.7109375" style="35" customWidth="1"/>
    <col min="25" max="25" width="5" style="35" customWidth="1"/>
    <col min="26" max="26" width="3" style="15" customWidth="1"/>
    <col min="27" max="27" width="6" style="15" customWidth="1"/>
    <col min="28" max="28" width="3" style="15" customWidth="1"/>
    <col min="29" max="29" width="4.85546875" style="15" customWidth="1"/>
    <col min="30" max="30" width="11.42578125" style="15"/>
    <col min="31" max="16384" width="11.42578125" style="35"/>
  </cols>
  <sheetData>
    <row r="1" spans="1:29" ht="23.2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9" ht="18.75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</row>
    <row r="3" spans="1:29">
      <c r="A3" s="144" t="s">
        <v>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</row>
    <row r="5" spans="1:29">
      <c r="D5" s="134" t="s">
        <v>3</v>
      </c>
      <c r="E5" s="134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</row>
    <row r="6" spans="1:29">
      <c r="A6" s="134" t="s">
        <v>4</v>
      </c>
      <c r="B6" s="134"/>
      <c r="C6" s="134"/>
      <c r="D6" s="114"/>
      <c r="E6" s="39" t="s">
        <v>5</v>
      </c>
      <c r="F6" s="118"/>
      <c r="G6" s="39" t="s">
        <v>6</v>
      </c>
      <c r="H6" s="97"/>
      <c r="I6" s="135" t="s">
        <v>7</v>
      </c>
      <c r="J6" s="135"/>
      <c r="K6" s="135"/>
      <c r="L6" s="136"/>
      <c r="M6" s="136"/>
      <c r="N6" s="136"/>
      <c r="O6" s="136"/>
      <c r="P6" s="136"/>
      <c r="Q6" s="136"/>
      <c r="R6" s="136"/>
      <c r="S6" s="59" t="s">
        <v>8</v>
      </c>
      <c r="W6" s="137"/>
      <c r="X6" s="137"/>
    </row>
    <row r="8" spans="1:29" ht="64.5" customHeight="1">
      <c r="A8" s="44" t="s">
        <v>9</v>
      </c>
      <c r="B8" s="98" t="s">
        <v>10</v>
      </c>
      <c r="C8" s="138" t="s">
        <v>11</v>
      </c>
      <c r="D8" s="138"/>
      <c r="E8" s="138"/>
      <c r="F8" s="139" t="s">
        <v>12</v>
      </c>
      <c r="G8" s="140"/>
      <c r="H8" s="141"/>
      <c r="I8" s="101" t="s">
        <v>13</v>
      </c>
      <c r="J8" s="101" t="s">
        <v>14</v>
      </c>
      <c r="K8" s="101" t="s">
        <v>15</v>
      </c>
      <c r="L8" s="101" t="s">
        <v>16</v>
      </c>
      <c r="M8" s="101" t="s">
        <v>17</v>
      </c>
      <c r="N8" s="101" t="s">
        <v>18</v>
      </c>
      <c r="O8" s="101" t="s">
        <v>19</v>
      </c>
      <c r="P8" s="101" t="s">
        <v>20</v>
      </c>
      <c r="Q8" s="101" t="s">
        <v>21</v>
      </c>
      <c r="R8" s="101" t="s">
        <v>22</v>
      </c>
      <c r="S8" s="101" t="s">
        <v>23</v>
      </c>
      <c r="T8" s="101" t="s">
        <v>24</v>
      </c>
      <c r="U8" s="101" t="s">
        <v>25</v>
      </c>
      <c r="V8" s="101" t="s">
        <v>26</v>
      </c>
      <c r="W8" s="101" t="s">
        <v>27</v>
      </c>
      <c r="X8" s="101" t="s">
        <v>28</v>
      </c>
      <c r="Y8" s="104" t="s">
        <v>29</v>
      </c>
    </row>
    <row r="9" spans="1:29" ht="15" customHeight="1">
      <c r="A9" s="99">
        <v>1</v>
      </c>
      <c r="B9" s="100"/>
      <c r="C9" s="126"/>
      <c r="D9" s="127"/>
      <c r="E9" s="128"/>
      <c r="F9" s="129"/>
      <c r="G9" s="130"/>
      <c r="H9" s="131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58"/>
      <c r="Z9" s="10">
        <f t="shared" ref="Z9:Z63" si="0">COUNTA(I9:X9)</f>
        <v>0</v>
      </c>
      <c r="AA9" s="10" t="e">
        <f t="shared" ref="AA9:AA63" si="1">Z9*$AC$9/$W$6</f>
        <v>#DIV/0!</v>
      </c>
      <c r="AB9" s="10"/>
      <c r="AC9" s="10">
        <v>100</v>
      </c>
    </row>
    <row r="10" spans="1:29" ht="15" customHeight="1">
      <c r="A10" s="99">
        <f>A9+1</f>
        <v>2</v>
      </c>
      <c r="B10" s="100"/>
      <c r="C10" s="119"/>
      <c r="D10" s="120"/>
      <c r="E10" s="121"/>
      <c r="F10" s="129"/>
      <c r="G10" s="130"/>
      <c r="H10" s="131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58"/>
      <c r="Z10" s="10">
        <f t="shared" si="0"/>
        <v>0</v>
      </c>
      <c r="AA10" s="10" t="e">
        <f t="shared" si="1"/>
        <v>#DIV/0!</v>
      </c>
      <c r="AB10" s="10"/>
      <c r="AC10" s="10">
        <v>100</v>
      </c>
    </row>
    <row r="11" spans="1:29" ht="15" customHeight="1">
      <c r="A11" s="99">
        <f t="shared" ref="A11:A63" si="2">A10+1</f>
        <v>3</v>
      </c>
      <c r="B11" s="100"/>
      <c r="C11" s="119"/>
      <c r="D11" s="120"/>
      <c r="E11" s="121"/>
      <c r="F11" s="129"/>
      <c r="G11" s="130"/>
      <c r="H11" s="131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58"/>
      <c r="Z11" s="10">
        <f t="shared" si="0"/>
        <v>0</v>
      </c>
      <c r="AA11" s="10" t="e">
        <f t="shared" si="1"/>
        <v>#DIV/0!</v>
      </c>
      <c r="AB11" s="10"/>
      <c r="AC11" s="10">
        <v>100</v>
      </c>
    </row>
    <row r="12" spans="1:29" ht="15" customHeight="1">
      <c r="A12" s="99">
        <f t="shared" si="2"/>
        <v>4</v>
      </c>
      <c r="B12" s="100"/>
      <c r="C12" s="119"/>
      <c r="D12" s="120"/>
      <c r="E12" s="121"/>
      <c r="F12" s="129"/>
      <c r="G12" s="130"/>
      <c r="H12" s="131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58"/>
      <c r="Z12" s="10">
        <f t="shared" si="0"/>
        <v>0</v>
      </c>
      <c r="AA12" s="10" t="e">
        <f t="shared" si="1"/>
        <v>#DIV/0!</v>
      </c>
      <c r="AB12" s="10"/>
      <c r="AC12" s="10">
        <v>100</v>
      </c>
    </row>
    <row r="13" spans="1:29" ht="15" customHeight="1">
      <c r="A13" s="99">
        <f t="shared" si="2"/>
        <v>5</v>
      </c>
      <c r="B13" s="100"/>
      <c r="C13" s="119"/>
      <c r="D13" s="120"/>
      <c r="E13" s="121"/>
      <c r="F13" s="129"/>
      <c r="G13" s="132"/>
      <c r="H13" s="133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58"/>
      <c r="Z13" s="10">
        <f t="shared" si="0"/>
        <v>0</v>
      </c>
      <c r="AA13" s="10" t="e">
        <f t="shared" si="1"/>
        <v>#DIV/0!</v>
      </c>
      <c r="AB13" s="10"/>
      <c r="AC13" s="10">
        <v>100</v>
      </c>
    </row>
    <row r="14" spans="1:29" ht="15" customHeight="1">
      <c r="A14" s="99">
        <f t="shared" si="2"/>
        <v>6</v>
      </c>
      <c r="B14" s="100"/>
      <c r="C14" s="119"/>
      <c r="D14" s="120"/>
      <c r="E14" s="121"/>
      <c r="F14" s="129"/>
      <c r="G14" s="130"/>
      <c r="H14" s="131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58"/>
      <c r="Z14" s="10">
        <f t="shared" si="0"/>
        <v>0</v>
      </c>
      <c r="AA14" s="10" t="e">
        <f t="shared" si="1"/>
        <v>#DIV/0!</v>
      </c>
      <c r="AB14" s="10"/>
      <c r="AC14" s="10">
        <v>100</v>
      </c>
    </row>
    <row r="15" spans="1:29" ht="15" customHeight="1">
      <c r="A15" s="99">
        <f t="shared" si="2"/>
        <v>7</v>
      </c>
      <c r="B15" s="100"/>
      <c r="C15" s="119"/>
      <c r="D15" s="120"/>
      <c r="E15" s="121"/>
      <c r="F15" s="129"/>
      <c r="G15" s="130"/>
      <c r="H15" s="131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58"/>
      <c r="Z15" s="10">
        <f t="shared" si="0"/>
        <v>0</v>
      </c>
      <c r="AA15" s="10" t="e">
        <f t="shared" si="1"/>
        <v>#DIV/0!</v>
      </c>
      <c r="AB15" s="10"/>
      <c r="AC15" s="10">
        <v>100</v>
      </c>
    </row>
    <row r="16" spans="1:29" ht="15" customHeight="1">
      <c r="A16" s="99">
        <f t="shared" si="2"/>
        <v>8</v>
      </c>
      <c r="B16" s="100"/>
      <c r="C16" s="119"/>
      <c r="D16" s="120"/>
      <c r="E16" s="121"/>
      <c r="F16" s="129"/>
      <c r="G16" s="130"/>
      <c r="H16" s="131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58"/>
      <c r="Z16" s="10">
        <f t="shared" si="0"/>
        <v>0</v>
      </c>
      <c r="AA16" s="10" t="e">
        <f t="shared" si="1"/>
        <v>#DIV/0!</v>
      </c>
      <c r="AB16" s="10"/>
      <c r="AC16" s="10">
        <v>100</v>
      </c>
    </row>
    <row r="17" spans="1:29" ht="15" customHeight="1">
      <c r="A17" s="99">
        <f t="shared" si="2"/>
        <v>9</v>
      </c>
      <c r="B17" s="100"/>
      <c r="C17" s="119"/>
      <c r="D17" s="120"/>
      <c r="E17" s="121"/>
      <c r="F17" s="129"/>
      <c r="G17" s="130"/>
      <c r="H17" s="131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58"/>
      <c r="Z17" s="10">
        <f t="shared" si="0"/>
        <v>0</v>
      </c>
      <c r="AA17" s="10" t="e">
        <f t="shared" si="1"/>
        <v>#DIV/0!</v>
      </c>
      <c r="AB17" s="10"/>
      <c r="AC17" s="10">
        <v>100</v>
      </c>
    </row>
    <row r="18" spans="1:29" ht="15" customHeight="1">
      <c r="A18" s="99">
        <f t="shared" si="2"/>
        <v>10</v>
      </c>
      <c r="B18" s="100"/>
      <c r="C18" s="119"/>
      <c r="D18" s="120"/>
      <c r="E18" s="121"/>
      <c r="F18" s="129"/>
      <c r="G18" s="130"/>
      <c r="H18" s="131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58"/>
      <c r="Z18" s="10">
        <f t="shared" si="0"/>
        <v>0</v>
      </c>
      <c r="AA18" s="10" t="e">
        <f t="shared" si="1"/>
        <v>#DIV/0!</v>
      </c>
      <c r="AB18" s="10"/>
      <c r="AC18" s="10">
        <v>100</v>
      </c>
    </row>
    <row r="19" spans="1:29" ht="15" customHeight="1">
      <c r="A19" s="99">
        <f t="shared" si="2"/>
        <v>11</v>
      </c>
      <c r="B19" s="100"/>
      <c r="C19" s="119"/>
      <c r="D19" s="120"/>
      <c r="E19" s="121"/>
      <c r="F19" s="129"/>
      <c r="G19" s="130"/>
      <c r="H19" s="131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58"/>
      <c r="Z19" s="10">
        <f t="shared" si="0"/>
        <v>0</v>
      </c>
      <c r="AA19" s="10" t="e">
        <f t="shared" si="1"/>
        <v>#DIV/0!</v>
      </c>
      <c r="AB19" s="10"/>
      <c r="AC19" s="10">
        <v>100</v>
      </c>
    </row>
    <row r="20" spans="1:29" ht="15" customHeight="1">
      <c r="A20" s="99">
        <f t="shared" si="2"/>
        <v>12</v>
      </c>
      <c r="B20" s="100"/>
      <c r="C20" s="119"/>
      <c r="D20" s="120"/>
      <c r="E20" s="121"/>
      <c r="F20" s="129"/>
      <c r="G20" s="130"/>
      <c r="H20" s="131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58"/>
      <c r="Z20" s="10">
        <f t="shared" si="0"/>
        <v>0</v>
      </c>
      <c r="AA20" s="10" t="e">
        <f t="shared" si="1"/>
        <v>#DIV/0!</v>
      </c>
      <c r="AB20" s="10"/>
      <c r="AC20" s="10">
        <v>100</v>
      </c>
    </row>
    <row r="21" spans="1:29" ht="15" customHeight="1">
      <c r="A21" s="99">
        <f t="shared" si="2"/>
        <v>13</v>
      </c>
      <c r="B21" s="100"/>
      <c r="C21" s="119"/>
      <c r="D21" s="120"/>
      <c r="E21" s="121"/>
      <c r="F21" s="129"/>
      <c r="G21" s="130"/>
      <c r="H21" s="131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58"/>
      <c r="Z21" s="10">
        <f t="shared" si="0"/>
        <v>0</v>
      </c>
      <c r="AA21" s="10" t="e">
        <f t="shared" si="1"/>
        <v>#DIV/0!</v>
      </c>
      <c r="AB21" s="10"/>
      <c r="AC21" s="10">
        <v>100</v>
      </c>
    </row>
    <row r="22" spans="1:29" ht="15" customHeight="1">
      <c r="A22" s="99">
        <f t="shared" si="2"/>
        <v>14</v>
      </c>
      <c r="B22" s="100"/>
      <c r="C22" s="119"/>
      <c r="D22" s="120"/>
      <c r="E22" s="121"/>
      <c r="F22" s="129"/>
      <c r="G22" s="130"/>
      <c r="H22" s="131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58"/>
      <c r="Z22" s="10">
        <f t="shared" si="0"/>
        <v>0</v>
      </c>
      <c r="AA22" s="10" t="e">
        <f t="shared" si="1"/>
        <v>#DIV/0!</v>
      </c>
      <c r="AB22" s="10"/>
      <c r="AC22" s="10">
        <v>100</v>
      </c>
    </row>
    <row r="23" spans="1:29" ht="15" customHeight="1">
      <c r="A23" s="99">
        <f t="shared" si="2"/>
        <v>15</v>
      </c>
      <c r="B23" s="100"/>
      <c r="C23" s="119"/>
      <c r="D23" s="120"/>
      <c r="E23" s="121"/>
      <c r="F23" s="129"/>
      <c r="G23" s="130"/>
      <c r="H23" s="131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58"/>
      <c r="Z23" s="10">
        <f t="shared" si="0"/>
        <v>0</v>
      </c>
      <c r="AA23" s="10" t="e">
        <f t="shared" si="1"/>
        <v>#DIV/0!</v>
      </c>
      <c r="AB23" s="10"/>
      <c r="AC23" s="10">
        <v>100</v>
      </c>
    </row>
    <row r="24" spans="1:29" ht="15" customHeight="1">
      <c r="A24" s="99">
        <f t="shared" si="2"/>
        <v>16</v>
      </c>
      <c r="B24" s="100"/>
      <c r="C24" s="119"/>
      <c r="D24" s="120"/>
      <c r="E24" s="121"/>
      <c r="F24" s="129"/>
      <c r="G24" s="130"/>
      <c r="H24" s="131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58"/>
      <c r="Z24" s="10">
        <f t="shared" si="0"/>
        <v>0</v>
      </c>
      <c r="AA24" s="10" t="e">
        <f t="shared" si="1"/>
        <v>#DIV/0!</v>
      </c>
      <c r="AB24" s="10"/>
      <c r="AC24" s="10">
        <v>100</v>
      </c>
    </row>
    <row r="25" spans="1:29" ht="15" customHeight="1">
      <c r="A25" s="99">
        <f t="shared" si="2"/>
        <v>17</v>
      </c>
      <c r="B25" s="100"/>
      <c r="C25" s="119"/>
      <c r="D25" s="120"/>
      <c r="E25" s="121"/>
      <c r="F25" s="129"/>
      <c r="G25" s="130"/>
      <c r="H25" s="131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58"/>
      <c r="Z25" s="10">
        <f t="shared" si="0"/>
        <v>0</v>
      </c>
      <c r="AA25" s="10" t="e">
        <f t="shared" si="1"/>
        <v>#DIV/0!</v>
      </c>
      <c r="AB25" s="10"/>
      <c r="AC25" s="10">
        <v>100</v>
      </c>
    </row>
    <row r="26" spans="1:29" ht="15" customHeight="1">
      <c r="A26" s="99">
        <f t="shared" si="2"/>
        <v>18</v>
      </c>
      <c r="B26" s="100"/>
      <c r="C26" s="119"/>
      <c r="D26" s="120"/>
      <c r="E26" s="121"/>
      <c r="F26" s="129"/>
      <c r="G26" s="130"/>
      <c r="H26" s="131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58"/>
      <c r="Z26" s="10">
        <f t="shared" si="0"/>
        <v>0</v>
      </c>
      <c r="AA26" s="10" t="e">
        <f t="shared" si="1"/>
        <v>#DIV/0!</v>
      </c>
      <c r="AB26" s="10"/>
      <c r="AC26" s="10">
        <v>100</v>
      </c>
    </row>
    <row r="27" spans="1:29" ht="15" customHeight="1">
      <c r="A27" s="99">
        <f t="shared" si="2"/>
        <v>19</v>
      </c>
      <c r="B27" s="100"/>
      <c r="C27" s="119"/>
      <c r="D27" s="120"/>
      <c r="E27" s="121"/>
      <c r="F27" s="129"/>
      <c r="G27" s="130"/>
      <c r="H27" s="131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58"/>
      <c r="Z27" s="10">
        <f t="shared" si="0"/>
        <v>0</v>
      </c>
      <c r="AA27" s="10" t="e">
        <f t="shared" si="1"/>
        <v>#DIV/0!</v>
      </c>
      <c r="AB27" s="10"/>
      <c r="AC27" s="10">
        <v>100</v>
      </c>
    </row>
    <row r="28" spans="1:29" ht="15" customHeight="1">
      <c r="A28" s="99">
        <f t="shared" si="2"/>
        <v>20</v>
      </c>
      <c r="B28" s="100"/>
      <c r="C28" s="119"/>
      <c r="D28" s="120"/>
      <c r="E28" s="121"/>
      <c r="F28" s="129"/>
      <c r="G28" s="130"/>
      <c r="H28" s="131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58"/>
      <c r="Z28" s="10">
        <f t="shared" si="0"/>
        <v>0</v>
      </c>
      <c r="AA28" s="10" t="e">
        <f t="shared" si="1"/>
        <v>#DIV/0!</v>
      </c>
      <c r="AB28" s="10"/>
      <c r="AC28" s="10">
        <v>100</v>
      </c>
    </row>
    <row r="29" spans="1:29" ht="15" customHeight="1">
      <c r="A29" s="99">
        <f t="shared" si="2"/>
        <v>21</v>
      </c>
      <c r="B29" s="100"/>
      <c r="C29" s="119"/>
      <c r="D29" s="120"/>
      <c r="E29" s="121"/>
      <c r="F29" s="129"/>
      <c r="G29" s="130"/>
      <c r="H29" s="131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58"/>
      <c r="Z29" s="10">
        <f t="shared" si="0"/>
        <v>0</v>
      </c>
      <c r="AA29" s="10" t="e">
        <f t="shared" si="1"/>
        <v>#DIV/0!</v>
      </c>
      <c r="AB29" s="10"/>
      <c r="AC29" s="10">
        <v>100</v>
      </c>
    </row>
    <row r="30" spans="1:29">
      <c r="A30" s="99">
        <f t="shared" si="2"/>
        <v>22</v>
      </c>
      <c r="B30" s="100"/>
      <c r="C30" s="119"/>
      <c r="D30" s="120"/>
      <c r="E30" s="121"/>
      <c r="F30" s="129"/>
      <c r="G30" s="130"/>
      <c r="H30" s="131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58"/>
      <c r="Z30" s="10">
        <f t="shared" si="0"/>
        <v>0</v>
      </c>
      <c r="AA30" s="10" t="e">
        <f t="shared" si="1"/>
        <v>#DIV/0!</v>
      </c>
      <c r="AB30" s="10"/>
      <c r="AC30" s="10">
        <v>100</v>
      </c>
    </row>
    <row r="31" spans="1:29">
      <c r="A31" s="99">
        <f t="shared" si="2"/>
        <v>23</v>
      </c>
      <c r="B31" s="100"/>
      <c r="C31" s="119"/>
      <c r="D31" s="120"/>
      <c r="E31" s="121"/>
      <c r="F31" s="129"/>
      <c r="G31" s="130"/>
      <c r="H31" s="131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58"/>
      <c r="Z31" s="10">
        <f t="shared" si="0"/>
        <v>0</v>
      </c>
      <c r="AA31" s="10" t="e">
        <f t="shared" si="1"/>
        <v>#DIV/0!</v>
      </c>
      <c r="AB31" s="10"/>
      <c r="AC31" s="10">
        <v>100</v>
      </c>
    </row>
    <row r="32" spans="1:29">
      <c r="A32" s="99">
        <f t="shared" si="2"/>
        <v>24</v>
      </c>
      <c r="B32" s="100"/>
      <c r="C32" s="119"/>
      <c r="D32" s="120"/>
      <c r="E32" s="121"/>
      <c r="F32" s="129"/>
      <c r="G32" s="130"/>
      <c r="H32" s="131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58"/>
      <c r="Z32" s="10">
        <f t="shared" si="0"/>
        <v>0</v>
      </c>
      <c r="AA32" s="10" t="e">
        <f t="shared" si="1"/>
        <v>#DIV/0!</v>
      </c>
      <c r="AB32" s="10"/>
      <c r="AC32" s="10">
        <v>100</v>
      </c>
    </row>
    <row r="33" spans="1:29">
      <c r="A33" s="99">
        <f t="shared" si="2"/>
        <v>25</v>
      </c>
      <c r="B33" s="100"/>
      <c r="C33" s="126"/>
      <c r="D33" s="127"/>
      <c r="E33" s="128"/>
      <c r="F33" s="129"/>
      <c r="G33" s="130"/>
      <c r="H33" s="131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58"/>
      <c r="Z33" s="10">
        <f t="shared" si="0"/>
        <v>0</v>
      </c>
      <c r="AA33" s="10" t="e">
        <f t="shared" si="1"/>
        <v>#DIV/0!</v>
      </c>
      <c r="AB33" s="10"/>
      <c r="AC33" s="10">
        <v>100</v>
      </c>
    </row>
    <row r="34" spans="1:29">
      <c r="A34" s="99">
        <f t="shared" si="2"/>
        <v>26</v>
      </c>
      <c r="B34" s="100"/>
      <c r="C34" s="126"/>
      <c r="D34" s="127"/>
      <c r="E34" s="128"/>
      <c r="F34" s="123"/>
      <c r="G34" s="124"/>
      <c r="H34" s="125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58"/>
      <c r="Z34" s="10">
        <f t="shared" si="0"/>
        <v>0</v>
      </c>
      <c r="AA34" s="10" t="e">
        <f t="shared" si="1"/>
        <v>#DIV/0!</v>
      </c>
      <c r="AB34" s="10"/>
      <c r="AC34" s="10">
        <v>100</v>
      </c>
    </row>
    <row r="35" spans="1:29">
      <c r="A35" s="99">
        <f t="shared" si="2"/>
        <v>27</v>
      </c>
      <c r="B35" s="100"/>
      <c r="C35" s="126"/>
      <c r="D35" s="127"/>
      <c r="E35" s="128"/>
      <c r="F35" s="123"/>
      <c r="G35" s="124"/>
      <c r="H35" s="125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58"/>
      <c r="Z35" s="10">
        <f t="shared" si="0"/>
        <v>0</v>
      </c>
      <c r="AA35" s="10" t="e">
        <f t="shared" si="1"/>
        <v>#DIV/0!</v>
      </c>
      <c r="AB35" s="10"/>
      <c r="AC35" s="10">
        <v>100</v>
      </c>
    </row>
    <row r="36" spans="1:29">
      <c r="A36" s="99">
        <f t="shared" si="2"/>
        <v>28</v>
      </c>
      <c r="B36" s="100"/>
      <c r="C36" s="126"/>
      <c r="D36" s="127"/>
      <c r="E36" s="128"/>
      <c r="F36" s="123"/>
      <c r="G36" s="124"/>
      <c r="H36" s="125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58"/>
      <c r="Z36" s="10">
        <f t="shared" si="0"/>
        <v>0</v>
      </c>
      <c r="AA36" s="10" t="e">
        <f t="shared" si="1"/>
        <v>#DIV/0!</v>
      </c>
      <c r="AB36" s="10"/>
      <c r="AC36" s="10">
        <v>100</v>
      </c>
    </row>
    <row r="37" spans="1:29">
      <c r="A37" s="99">
        <f t="shared" si="2"/>
        <v>29</v>
      </c>
      <c r="B37" s="100"/>
      <c r="C37" s="70"/>
      <c r="D37" s="68"/>
      <c r="E37" s="70"/>
      <c r="F37" s="123"/>
      <c r="G37" s="124"/>
      <c r="H37" s="125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58"/>
      <c r="Z37" s="10">
        <f t="shared" si="0"/>
        <v>0</v>
      </c>
      <c r="AA37" s="10" t="e">
        <f t="shared" si="1"/>
        <v>#DIV/0!</v>
      </c>
      <c r="AB37" s="10"/>
      <c r="AC37" s="10">
        <v>100</v>
      </c>
    </row>
    <row r="38" spans="1:29">
      <c r="A38" s="99">
        <f t="shared" si="2"/>
        <v>30</v>
      </c>
      <c r="B38" s="100"/>
      <c r="C38" s="70"/>
      <c r="D38" s="68"/>
      <c r="E38" s="70"/>
      <c r="F38" s="123"/>
      <c r="G38" s="124"/>
      <c r="H38" s="125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58"/>
      <c r="Z38" s="10">
        <f t="shared" si="0"/>
        <v>0</v>
      </c>
      <c r="AA38" s="10" t="e">
        <f t="shared" si="1"/>
        <v>#DIV/0!</v>
      </c>
      <c r="AB38" s="10"/>
      <c r="AC38" s="10">
        <v>100</v>
      </c>
    </row>
    <row r="39" spans="1:29">
      <c r="A39" s="99">
        <f t="shared" si="2"/>
        <v>31</v>
      </c>
      <c r="B39" s="100"/>
      <c r="C39" s="70"/>
      <c r="D39" s="68"/>
      <c r="E39" s="70"/>
      <c r="F39" s="123"/>
      <c r="G39" s="124"/>
      <c r="H39" s="125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58"/>
      <c r="Z39" s="10">
        <f t="shared" si="0"/>
        <v>0</v>
      </c>
      <c r="AA39" s="10" t="e">
        <f t="shared" si="1"/>
        <v>#DIV/0!</v>
      </c>
      <c r="AB39" s="10"/>
      <c r="AC39" s="10">
        <v>100</v>
      </c>
    </row>
    <row r="40" spans="1:29">
      <c r="A40" s="99">
        <f t="shared" si="2"/>
        <v>32</v>
      </c>
      <c r="B40" s="100"/>
      <c r="C40" s="70"/>
      <c r="D40" s="68"/>
      <c r="E40" s="70"/>
      <c r="F40" s="123"/>
      <c r="G40" s="124"/>
      <c r="H40" s="125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58"/>
      <c r="Z40" s="10">
        <f t="shared" si="0"/>
        <v>0</v>
      </c>
      <c r="AA40" s="10" t="e">
        <f t="shared" si="1"/>
        <v>#DIV/0!</v>
      </c>
      <c r="AB40" s="10"/>
      <c r="AC40" s="10">
        <v>100</v>
      </c>
    </row>
    <row r="41" spans="1:29">
      <c r="A41" s="99">
        <f t="shared" si="2"/>
        <v>33</v>
      </c>
      <c r="B41" s="100"/>
      <c r="C41" s="70"/>
      <c r="D41" s="68"/>
      <c r="E41" s="70"/>
      <c r="F41" s="123"/>
      <c r="G41" s="124"/>
      <c r="H41" s="125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58"/>
      <c r="Z41" s="10">
        <f t="shared" si="0"/>
        <v>0</v>
      </c>
      <c r="AA41" s="10" t="e">
        <f t="shared" si="1"/>
        <v>#DIV/0!</v>
      </c>
      <c r="AB41" s="10"/>
      <c r="AC41" s="10">
        <v>100</v>
      </c>
    </row>
    <row r="42" spans="1:29">
      <c r="A42" s="99">
        <f t="shared" si="2"/>
        <v>34</v>
      </c>
      <c r="B42" s="100"/>
      <c r="C42" s="70"/>
      <c r="D42" s="68"/>
      <c r="E42" s="70"/>
      <c r="F42" s="123"/>
      <c r="G42" s="124"/>
      <c r="H42" s="125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58"/>
      <c r="Z42" s="10">
        <f t="shared" si="0"/>
        <v>0</v>
      </c>
      <c r="AA42" s="10" t="e">
        <f t="shared" si="1"/>
        <v>#DIV/0!</v>
      </c>
      <c r="AB42" s="10"/>
      <c r="AC42" s="10">
        <v>100</v>
      </c>
    </row>
    <row r="43" spans="1:29">
      <c r="A43" s="99">
        <f t="shared" si="2"/>
        <v>35</v>
      </c>
      <c r="B43" s="100"/>
      <c r="C43" s="70"/>
      <c r="D43" s="68"/>
      <c r="E43" s="70"/>
      <c r="F43" s="123"/>
      <c r="G43" s="124"/>
      <c r="H43" s="125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58"/>
      <c r="Z43" s="10">
        <f t="shared" si="0"/>
        <v>0</v>
      </c>
      <c r="AA43" s="10" t="e">
        <f t="shared" si="1"/>
        <v>#DIV/0!</v>
      </c>
      <c r="AB43" s="10"/>
      <c r="AC43" s="10">
        <v>100</v>
      </c>
    </row>
    <row r="44" spans="1:29">
      <c r="A44" s="99">
        <f t="shared" si="2"/>
        <v>36</v>
      </c>
      <c r="B44" s="100"/>
      <c r="C44" s="67"/>
      <c r="D44" s="68"/>
      <c r="E44" s="70"/>
      <c r="F44" s="123"/>
      <c r="G44" s="124"/>
      <c r="H44" s="125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58"/>
      <c r="Z44" s="10">
        <f t="shared" si="0"/>
        <v>0</v>
      </c>
      <c r="AA44" s="10" t="e">
        <f t="shared" si="1"/>
        <v>#DIV/0!</v>
      </c>
      <c r="AB44" s="10"/>
      <c r="AC44" s="10">
        <v>100</v>
      </c>
    </row>
    <row r="45" spans="1:29" ht="15" customHeight="1">
      <c r="A45" s="99">
        <f t="shared" si="2"/>
        <v>37</v>
      </c>
      <c r="B45" s="100"/>
      <c r="C45" s="67"/>
      <c r="D45" s="68"/>
      <c r="E45" s="70"/>
      <c r="F45" s="123"/>
      <c r="G45" s="124"/>
      <c r="H45" s="125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58"/>
      <c r="Z45" s="10">
        <f t="shared" si="0"/>
        <v>0</v>
      </c>
      <c r="AA45" s="10" t="e">
        <f t="shared" si="1"/>
        <v>#DIV/0!</v>
      </c>
      <c r="AB45" s="10"/>
      <c r="AC45" s="10">
        <v>100</v>
      </c>
    </row>
    <row r="46" spans="1:29" ht="15" customHeight="1">
      <c r="A46" s="99">
        <f t="shared" si="2"/>
        <v>38</v>
      </c>
      <c r="B46" s="100"/>
      <c r="C46" s="67"/>
      <c r="D46" s="68"/>
      <c r="E46" s="70"/>
      <c r="F46" s="123"/>
      <c r="G46" s="124"/>
      <c r="H46" s="125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58"/>
      <c r="Z46" s="10">
        <f t="shared" si="0"/>
        <v>0</v>
      </c>
      <c r="AA46" s="10" t="e">
        <f t="shared" si="1"/>
        <v>#DIV/0!</v>
      </c>
      <c r="AB46" s="10"/>
      <c r="AC46" s="10">
        <v>100</v>
      </c>
    </row>
    <row r="47" spans="1:29" ht="15" customHeight="1">
      <c r="A47" s="99">
        <f t="shared" si="2"/>
        <v>39</v>
      </c>
      <c r="B47" s="100"/>
      <c r="C47" s="67"/>
      <c r="D47" s="68"/>
      <c r="E47" s="70"/>
      <c r="F47" s="123"/>
      <c r="G47" s="124"/>
      <c r="H47" s="125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58"/>
      <c r="Z47" s="10">
        <f t="shared" si="0"/>
        <v>0</v>
      </c>
      <c r="AA47" s="10" t="e">
        <f t="shared" si="1"/>
        <v>#DIV/0!</v>
      </c>
      <c r="AB47" s="10"/>
      <c r="AC47" s="10">
        <v>100</v>
      </c>
    </row>
    <row r="48" spans="1:29" ht="15" customHeight="1">
      <c r="A48" s="99">
        <f t="shared" si="2"/>
        <v>40</v>
      </c>
      <c r="B48" s="100"/>
      <c r="C48" s="67"/>
      <c r="D48" s="68"/>
      <c r="E48" s="70"/>
      <c r="F48" s="123"/>
      <c r="G48" s="124"/>
      <c r="H48" s="125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58"/>
      <c r="Z48" s="10">
        <f t="shared" si="0"/>
        <v>0</v>
      </c>
      <c r="AA48" s="10" t="e">
        <f t="shared" si="1"/>
        <v>#DIV/0!</v>
      </c>
      <c r="AB48" s="10"/>
      <c r="AC48" s="10">
        <v>100</v>
      </c>
    </row>
    <row r="49" spans="1:29" ht="15" customHeight="1">
      <c r="A49" s="99">
        <f t="shared" si="2"/>
        <v>41</v>
      </c>
      <c r="B49" s="100"/>
      <c r="C49" s="67"/>
      <c r="D49" s="68"/>
      <c r="E49" s="70"/>
      <c r="F49" s="123"/>
      <c r="G49" s="124"/>
      <c r="H49" s="125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58"/>
      <c r="Z49" s="10">
        <f t="shared" si="0"/>
        <v>0</v>
      </c>
      <c r="AA49" s="10" t="e">
        <f t="shared" si="1"/>
        <v>#DIV/0!</v>
      </c>
      <c r="AB49" s="10"/>
      <c r="AC49" s="10">
        <v>100</v>
      </c>
    </row>
    <row r="50" spans="1:29" ht="15" customHeight="1">
      <c r="A50" s="99">
        <f t="shared" si="2"/>
        <v>42</v>
      </c>
      <c r="B50" s="100"/>
      <c r="C50" s="67"/>
      <c r="D50" s="68"/>
      <c r="E50" s="70"/>
      <c r="F50" s="123"/>
      <c r="G50" s="124"/>
      <c r="H50" s="125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58"/>
      <c r="Z50" s="10">
        <f t="shared" si="0"/>
        <v>0</v>
      </c>
      <c r="AA50" s="10" t="e">
        <f t="shared" si="1"/>
        <v>#DIV/0!</v>
      </c>
      <c r="AB50" s="10"/>
      <c r="AC50" s="10">
        <v>100</v>
      </c>
    </row>
    <row r="51" spans="1:29" ht="15" customHeight="1">
      <c r="A51" s="99">
        <f t="shared" si="2"/>
        <v>43</v>
      </c>
      <c r="B51" s="100"/>
      <c r="C51" s="67"/>
      <c r="D51" s="68"/>
      <c r="E51" s="70"/>
      <c r="F51" s="123"/>
      <c r="G51" s="124"/>
      <c r="H51" s="125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58"/>
      <c r="Z51" s="10">
        <f t="shared" si="0"/>
        <v>0</v>
      </c>
      <c r="AA51" s="10" t="e">
        <f t="shared" si="1"/>
        <v>#DIV/0!</v>
      </c>
      <c r="AB51" s="10"/>
      <c r="AC51" s="10">
        <v>100</v>
      </c>
    </row>
    <row r="52" spans="1:29" ht="15" customHeight="1">
      <c r="A52" s="99">
        <f t="shared" si="2"/>
        <v>44</v>
      </c>
      <c r="B52" s="100"/>
      <c r="C52" s="67"/>
      <c r="D52" s="68"/>
      <c r="E52" s="70"/>
      <c r="F52" s="123"/>
      <c r="G52" s="124"/>
      <c r="H52" s="125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58"/>
      <c r="Z52" s="10">
        <f t="shared" si="0"/>
        <v>0</v>
      </c>
      <c r="AA52" s="10" t="e">
        <f t="shared" si="1"/>
        <v>#DIV/0!</v>
      </c>
      <c r="AB52" s="10"/>
      <c r="AC52" s="10">
        <v>100</v>
      </c>
    </row>
    <row r="53" spans="1:29" ht="15" customHeight="1">
      <c r="A53" s="99">
        <f t="shared" si="2"/>
        <v>45</v>
      </c>
      <c r="B53" s="100"/>
      <c r="C53" s="67"/>
      <c r="D53" s="68"/>
      <c r="E53" s="70"/>
      <c r="F53" s="123"/>
      <c r="G53" s="124"/>
      <c r="H53" s="125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58"/>
      <c r="Z53" s="10">
        <f t="shared" si="0"/>
        <v>0</v>
      </c>
      <c r="AA53" s="10" t="e">
        <f t="shared" si="1"/>
        <v>#DIV/0!</v>
      </c>
      <c r="AB53" s="10"/>
      <c r="AC53" s="10">
        <v>100</v>
      </c>
    </row>
    <row r="54" spans="1:29" ht="15" customHeight="1">
      <c r="A54" s="99">
        <f t="shared" si="2"/>
        <v>46</v>
      </c>
      <c r="B54" s="100"/>
      <c r="C54" s="67"/>
      <c r="D54" s="68"/>
      <c r="E54" s="70"/>
      <c r="F54" s="123"/>
      <c r="G54" s="124"/>
      <c r="H54" s="125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58"/>
      <c r="Z54" s="10">
        <f t="shared" si="0"/>
        <v>0</v>
      </c>
      <c r="AA54" s="10" t="e">
        <f t="shared" si="1"/>
        <v>#DIV/0!</v>
      </c>
      <c r="AB54" s="10"/>
      <c r="AC54" s="10">
        <v>100</v>
      </c>
    </row>
    <row r="55" spans="1:29" ht="15" customHeight="1">
      <c r="A55" s="99">
        <f t="shared" si="2"/>
        <v>47</v>
      </c>
      <c r="B55" s="100"/>
      <c r="C55" s="67"/>
      <c r="D55" s="68"/>
      <c r="E55" s="70"/>
      <c r="F55" s="123"/>
      <c r="G55" s="124"/>
      <c r="H55" s="125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58"/>
      <c r="Z55" s="10">
        <f t="shared" si="0"/>
        <v>0</v>
      </c>
      <c r="AA55" s="10" t="e">
        <f t="shared" si="1"/>
        <v>#DIV/0!</v>
      </c>
      <c r="AB55" s="10"/>
      <c r="AC55" s="10">
        <v>100</v>
      </c>
    </row>
    <row r="56" spans="1:29" ht="15" customHeight="1">
      <c r="A56" s="99">
        <f t="shared" si="2"/>
        <v>48</v>
      </c>
      <c r="B56" s="100"/>
      <c r="C56" s="67"/>
      <c r="D56" s="68"/>
      <c r="E56" s="70"/>
      <c r="F56" s="123"/>
      <c r="G56" s="124"/>
      <c r="H56" s="125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58"/>
      <c r="Z56" s="10">
        <f t="shared" si="0"/>
        <v>0</v>
      </c>
      <c r="AA56" s="10" t="e">
        <f t="shared" si="1"/>
        <v>#DIV/0!</v>
      </c>
      <c r="AB56" s="10"/>
      <c r="AC56" s="10">
        <v>100</v>
      </c>
    </row>
    <row r="57" spans="1:29" ht="15" customHeight="1">
      <c r="A57" s="99">
        <f t="shared" si="2"/>
        <v>49</v>
      </c>
      <c r="B57" s="100"/>
      <c r="C57" s="67"/>
      <c r="D57" s="68"/>
      <c r="E57" s="70"/>
      <c r="F57" s="123"/>
      <c r="G57" s="124"/>
      <c r="H57" s="125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58"/>
      <c r="Z57" s="10">
        <f t="shared" si="0"/>
        <v>0</v>
      </c>
      <c r="AA57" s="10" t="e">
        <f t="shared" si="1"/>
        <v>#DIV/0!</v>
      </c>
      <c r="AB57" s="10"/>
      <c r="AC57" s="10">
        <v>100</v>
      </c>
    </row>
    <row r="58" spans="1:29" ht="15" customHeight="1">
      <c r="A58" s="99">
        <f t="shared" si="2"/>
        <v>50</v>
      </c>
      <c r="B58" s="100"/>
      <c r="C58" s="67"/>
      <c r="D58" s="68"/>
      <c r="E58" s="70"/>
      <c r="F58" s="123"/>
      <c r="G58" s="124"/>
      <c r="H58" s="125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58"/>
      <c r="Z58" s="10">
        <f t="shared" si="0"/>
        <v>0</v>
      </c>
      <c r="AA58" s="10" t="e">
        <f t="shared" si="1"/>
        <v>#DIV/0!</v>
      </c>
      <c r="AB58" s="10"/>
      <c r="AC58" s="10">
        <v>100</v>
      </c>
    </row>
    <row r="59" spans="1:29" ht="15" customHeight="1">
      <c r="A59" s="99">
        <f t="shared" si="2"/>
        <v>51</v>
      </c>
      <c r="B59" s="100"/>
      <c r="C59" s="67"/>
      <c r="D59" s="68"/>
      <c r="E59" s="70"/>
      <c r="F59" s="123"/>
      <c r="G59" s="124"/>
      <c r="H59" s="125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58"/>
      <c r="Z59" s="10">
        <f t="shared" si="0"/>
        <v>0</v>
      </c>
      <c r="AA59" s="10" t="e">
        <f t="shared" si="1"/>
        <v>#DIV/0!</v>
      </c>
      <c r="AB59" s="10"/>
      <c r="AC59" s="10">
        <v>100</v>
      </c>
    </row>
    <row r="60" spans="1:29" ht="15" customHeight="1">
      <c r="A60" s="99">
        <f t="shared" si="2"/>
        <v>52</v>
      </c>
      <c r="B60" s="100"/>
      <c r="C60" s="67"/>
      <c r="D60" s="68"/>
      <c r="E60" s="70"/>
      <c r="F60" s="123"/>
      <c r="G60" s="124"/>
      <c r="H60" s="125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58"/>
      <c r="Z60" s="10">
        <f t="shared" si="0"/>
        <v>0</v>
      </c>
      <c r="AA60" s="10" t="e">
        <f t="shared" si="1"/>
        <v>#DIV/0!</v>
      </c>
      <c r="AB60" s="10"/>
      <c r="AC60" s="10">
        <v>100</v>
      </c>
    </row>
    <row r="61" spans="1:29" ht="15" customHeight="1">
      <c r="A61" s="99">
        <f t="shared" si="2"/>
        <v>53</v>
      </c>
      <c r="B61" s="100"/>
      <c r="C61" s="67"/>
      <c r="D61" s="68"/>
      <c r="E61" s="70"/>
      <c r="F61" s="123"/>
      <c r="G61" s="124"/>
      <c r="H61" s="125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58"/>
      <c r="Z61" s="10">
        <f t="shared" si="0"/>
        <v>0</v>
      </c>
      <c r="AA61" s="10" t="e">
        <f t="shared" si="1"/>
        <v>#DIV/0!</v>
      </c>
      <c r="AB61" s="10"/>
      <c r="AC61" s="10">
        <v>100</v>
      </c>
    </row>
    <row r="62" spans="1:29" ht="15" customHeight="1">
      <c r="A62" s="99">
        <f t="shared" si="2"/>
        <v>54</v>
      </c>
      <c r="B62" s="100"/>
      <c r="C62" s="67"/>
      <c r="D62" s="68"/>
      <c r="E62" s="70"/>
      <c r="F62" s="123"/>
      <c r="G62" s="124"/>
      <c r="H62" s="125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58"/>
      <c r="Z62" s="10">
        <f t="shared" si="0"/>
        <v>0</v>
      </c>
      <c r="AA62" s="10" t="e">
        <f t="shared" si="1"/>
        <v>#DIV/0!</v>
      </c>
      <c r="AB62" s="10"/>
      <c r="AC62" s="10">
        <v>100</v>
      </c>
    </row>
    <row r="63" spans="1:29" ht="15" customHeight="1">
      <c r="A63" s="99">
        <f t="shared" si="2"/>
        <v>55</v>
      </c>
      <c r="B63" s="100"/>
      <c r="C63" s="67"/>
      <c r="D63" s="68"/>
      <c r="E63" s="70"/>
      <c r="F63" s="123"/>
      <c r="G63" s="124"/>
      <c r="H63" s="125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58"/>
      <c r="Z63" s="10">
        <f t="shared" si="0"/>
        <v>0</v>
      </c>
      <c r="AA63" s="10" t="e">
        <f t="shared" si="1"/>
        <v>#DIV/0!</v>
      </c>
      <c r="AB63" s="10"/>
      <c r="AC63" s="10">
        <v>100</v>
      </c>
    </row>
    <row r="64" spans="1:29">
      <c r="X64" s="103"/>
      <c r="Y64" s="58"/>
      <c r="Z64" s="10"/>
      <c r="AA64" s="10"/>
      <c r="AC64" s="10"/>
    </row>
    <row r="65" spans="24:29">
      <c r="X65" s="103"/>
      <c r="Y65" s="58"/>
      <c r="Z65" s="10"/>
      <c r="AA65" s="10"/>
      <c r="AC65" s="10"/>
    </row>
    <row r="66" spans="24:29">
      <c r="AC66" s="10"/>
    </row>
  </sheetData>
  <mergeCells count="71">
    <mergeCell ref="A1:Y1"/>
    <mergeCell ref="A2:Y2"/>
    <mergeCell ref="A3:Y3"/>
    <mergeCell ref="D5:E5"/>
    <mergeCell ref="F5:R5"/>
    <mergeCell ref="A6:C6"/>
    <mergeCell ref="I6:K6"/>
    <mergeCell ref="L6:R6"/>
    <mergeCell ref="W6:X6"/>
    <mergeCell ref="C8:E8"/>
    <mergeCell ref="F8:H8"/>
    <mergeCell ref="C9:E9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C33:E33"/>
    <mergeCell ref="F33:H33"/>
    <mergeCell ref="C34:E34"/>
    <mergeCell ref="F34:H34"/>
    <mergeCell ref="C35:E35"/>
    <mergeCell ref="F35:H35"/>
    <mergeCell ref="C36:E36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60:H60"/>
    <mergeCell ref="F61:H61"/>
    <mergeCell ref="F62:H62"/>
    <mergeCell ref="F63:H63"/>
    <mergeCell ref="F55:H55"/>
    <mergeCell ref="F56:H56"/>
    <mergeCell ref="F57:H57"/>
    <mergeCell ref="F58:H58"/>
    <mergeCell ref="F59:H59"/>
  </mergeCells>
  <printOptions horizontalCentered="1" verticalCentered="1"/>
  <pageMargins left="0.70833333333333304" right="0.70833333333333304" top="0.74791666666666701" bottom="0.74791666666666701" header="0.31458333333333299" footer="0.31458333333333299"/>
  <pageSetup scale="49" orientation="landscape"/>
  <colBreaks count="1" manualBreakCount="1">
    <brk id="25" max="104857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6"/>
  <sheetViews>
    <sheetView workbookViewId="0">
      <selection activeCell="J12" sqref="J12"/>
    </sheetView>
  </sheetViews>
  <sheetFormatPr baseColWidth="10" defaultColWidth="11" defaultRowHeight="15"/>
  <cols>
    <col min="1" max="1" width="31.28515625" customWidth="1"/>
  </cols>
  <sheetData>
    <row r="1" spans="1:9" ht="23.25">
      <c r="A1" s="196" t="s">
        <v>0</v>
      </c>
      <c r="B1" s="196"/>
      <c r="C1" s="196"/>
      <c r="D1" s="196"/>
      <c r="E1" s="196"/>
      <c r="F1" s="196"/>
      <c r="G1" s="196"/>
      <c r="H1" s="196"/>
      <c r="I1" s="196"/>
    </row>
    <row r="2" spans="1:9" ht="18.75">
      <c r="A2" s="253" t="s">
        <v>1</v>
      </c>
      <c r="B2" s="253"/>
      <c r="C2" s="253"/>
      <c r="D2" s="253"/>
      <c r="E2" s="253"/>
      <c r="F2" s="253"/>
      <c r="G2" s="253"/>
      <c r="H2" s="253"/>
      <c r="I2" s="253"/>
    </row>
    <row r="3" spans="1:9">
      <c r="A3" s="254" t="s">
        <v>199</v>
      </c>
      <c r="B3" s="254"/>
      <c r="C3" s="254"/>
      <c r="D3" s="254"/>
      <c r="E3" s="254"/>
      <c r="F3" s="254"/>
      <c r="G3" s="254"/>
      <c r="H3" s="254"/>
      <c r="I3" s="254"/>
    </row>
    <row r="4" spans="1:9" ht="14.25" customHeight="1"/>
    <row r="5" spans="1:9">
      <c r="B5" s="6" t="s">
        <v>3</v>
      </c>
      <c r="C5" s="185">
        <f>Lista_Asistencia!F5</f>
        <v>0</v>
      </c>
      <c r="D5" s="185"/>
      <c r="E5" s="185"/>
      <c r="F5" s="185"/>
      <c r="G5" s="185"/>
      <c r="H5" s="185"/>
    </row>
    <row r="6" spans="1:9">
      <c r="B6" s="6" t="s">
        <v>5</v>
      </c>
      <c r="C6" s="255">
        <f>Lista_Asistencia!F6</f>
        <v>0</v>
      </c>
      <c r="D6" s="255"/>
      <c r="E6" s="6" t="s">
        <v>6</v>
      </c>
      <c r="F6" s="7">
        <f>Lista_Asistencia!H6</f>
        <v>0</v>
      </c>
      <c r="G6" s="6" t="s">
        <v>7</v>
      </c>
      <c r="H6" s="7">
        <f>Lista_Asistencia!L6</f>
        <v>0</v>
      </c>
    </row>
    <row r="9" spans="1:9">
      <c r="A9" s="266" t="s">
        <v>204</v>
      </c>
      <c r="B9" s="266"/>
      <c r="C9" s="266"/>
      <c r="D9" s="266"/>
      <c r="E9" s="266"/>
      <c r="F9" s="266"/>
    </row>
    <row r="10" spans="1:9">
      <c r="B10" s="3" t="s">
        <v>205</v>
      </c>
      <c r="C10" s="3" t="s">
        <v>206</v>
      </c>
      <c r="D10" s="3" t="s">
        <v>207</v>
      </c>
      <c r="E10" s="3" t="s">
        <v>208</v>
      </c>
      <c r="F10" s="3" t="s">
        <v>209</v>
      </c>
    </row>
    <row r="11" spans="1:9" ht="45">
      <c r="A11" s="8" t="s">
        <v>210</v>
      </c>
      <c r="B11" s="9"/>
      <c r="C11" s="9"/>
      <c r="D11" s="9"/>
      <c r="E11" s="9"/>
      <c r="F11" s="9"/>
      <c r="G11" s="10">
        <f>SUM(B11:F11)</f>
        <v>0</v>
      </c>
    </row>
    <row r="12" spans="1:9" ht="30">
      <c r="A12" s="8" t="s">
        <v>211</v>
      </c>
      <c r="B12" s="9"/>
      <c r="C12" s="9"/>
      <c r="D12" s="9"/>
      <c r="E12" s="9"/>
      <c r="F12" s="9"/>
      <c r="G12" s="10">
        <f>SUM(B12:F12)</f>
        <v>0</v>
      </c>
    </row>
    <row r="13" spans="1:9" ht="30">
      <c r="A13" s="8" t="s">
        <v>212</v>
      </c>
      <c r="B13" s="9"/>
      <c r="C13" s="9"/>
      <c r="D13" s="9"/>
      <c r="E13" s="9"/>
      <c r="F13" s="9"/>
      <c r="G13" s="10">
        <f>SUM(B13:F13)</f>
        <v>0</v>
      </c>
    </row>
    <row r="14" spans="1:9" ht="30">
      <c r="A14" s="8" t="s">
        <v>213</v>
      </c>
      <c r="B14" s="9"/>
      <c r="C14" s="9"/>
      <c r="D14" s="9"/>
      <c r="E14" s="9"/>
      <c r="F14" s="9"/>
      <c r="G14" s="10">
        <f>SUM(B14:F14)</f>
        <v>0</v>
      </c>
    </row>
    <row r="15" spans="1:9" ht="45">
      <c r="A15" s="8" t="s">
        <v>214</v>
      </c>
      <c r="B15" s="9"/>
      <c r="C15" s="9"/>
      <c r="D15" s="9"/>
      <c r="E15" s="9"/>
      <c r="F15" s="9"/>
      <c r="G15" s="10">
        <f>SUM(B15:F15)</f>
        <v>0</v>
      </c>
    </row>
    <row r="16" spans="1:9">
      <c r="G16" s="10">
        <f>SUM(G11:G15)</f>
        <v>0</v>
      </c>
    </row>
  </sheetData>
  <sheetProtection password="A26F" sheet="1" objects="1" scenarios="1"/>
  <mergeCells count="6">
    <mergeCell ref="A9:F9"/>
    <mergeCell ref="A1:I1"/>
    <mergeCell ref="A2:I2"/>
    <mergeCell ref="A3:I3"/>
    <mergeCell ref="C5:H5"/>
    <mergeCell ref="C6:D6"/>
  </mergeCells>
  <pageMargins left="0.69930555555555596" right="0.69930555555555596" top="0.75" bottom="0.75" header="0.3" footer="0.3"/>
  <pageSetup scale="99" orientation="landscape"/>
  <colBreaks count="1" manualBreakCount="1">
    <brk id="9" max="104857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8"/>
  <sheetViews>
    <sheetView zoomScale="85" zoomScaleNormal="85" workbookViewId="0">
      <selection activeCell="Q19" sqref="Q19"/>
    </sheetView>
  </sheetViews>
  <sheetFormatPr baseColWidth="10" defaultColWidth="11" defaultRowHeight="15"/>
  <cols>
    <col min="1" max="1" width="8.7109375" customWidth="1"/>
    <col min="2" max="2" width="12.140625" customWidth="1"/>
    <col min="7" max="11" width="2.5703125" customWidth="1"/>
  </cols>
  <sheetData>
    <row r="1" spans="1:11">
      <c r="A1" s="254" t="s">
        <v>215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3" spans="1:11">
      <c r="A3" s="258" t="s">
        <v>216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>
      <c r="A4" s="258" t="s">
        <v>217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</row>
    <row r="5" spans="1:11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</row>
    <row r="6" spans="1:11">
      <c r="A6" s="258" t="s">
        <v>218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</row>
    <row r="8" spans="1:11">
      <c r="A8" s="258" t="s">
        <v>219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</row>
    <row r="9" spans="1:11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</row>
    <row r="10" spans="1:11" ht="30" customHeight="1">
      <c r="A10" s="274" t="s">
        <v>220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6"/>
    </row>
    <row r="11" spans="1:11">
      <c r="A11" s="263" t="s">
        <v>221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5"/>
    </row>
    <row r="12" spans="1:11">
      <c r="A12" s="260" t="s">
        <v>222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2"/>
    </row>
    <row r="13" spans="1:11" s="1" customFormat="1" ht="33" customHeight="1">
      <c r="A13" s="273" t="s">
        <v>223</v>
      </c>
      <c r="B13" s="273"/>
      <c r="C13" s="273"/>
      <c r="D13" s="273"/>
      <c r="E13" s="273"/>
      <c r="F13" s="273"/>
      <c r="G13" s="122">
        <v>1</v>
      </c>
      <c r="H13" s="122">
        <v>2</v>
      </c>
      <c r="I13" s="122">
        <v>3</v>
      </c>
      <c r="J13" s="122">
        <v>4</v>
      </c>
      <c r="K13" s="122">
        <v>5</v>
      </c>
    </row>
    <row r="14" spans="1:11" ht="30" customHeight="1">
      <c r="A14" s="2">
        <v>1</v>
      </c>
      <c r="B14" s="267" t="s">
        <v>224</v>
      </c>
      <c r="C14" s="267"/>
      <c r="D14" s="267"/>
      <c r="E14" s="267"/>
      <c r="F14" s="267"/>
      <c r="G14" s="3"/>
      <c r="H14" s="3"/>
      <c r="I14" s="3"/>
      <c r="J14" s="3"/>
      <c r="K14" s="3"/>
    </row>
    <row r="15" spans="1:11" ht="30.75" customHeight="1">
      <c r="A15" s="2">
        <v>2</v>
      </c>
      <c r="B15" s="267" t="s">
        <v>225</v>
      </c>
      <c r="C15" s="267"/>
      <c r="D15" s="267"/>
      <c r="E15" s="267"/>
      <c r="F15" s="267"/>
      <c r="G15" s="3"/>
      <c r="H15" s="3"/>
      <c r="I15" s="3"/>
      <c r="J15" s="3"/>
      <c r="K15" s="3"/>
    </row>
    <row r="16" spans="1:11" ht="30" customHeight="1">
      <c r="A16" s="2">
        <v>3</v>
      </c>
      <c r="B16" s="267" t="s">
        <v>226</v>
      </c>
      <c r="C16" s="267"/>
      <c r="D16" s="267"/>
      <c r="E16" s="267"/>
      <c r="F16" s="267"/>
      <c r="G16" s="3"/>
      <c r="H16" s="3"/>
      <c r="I16" s="3"/>
      <c r="J16" s="3"/>
      <c r="K16" s="3"/>
    </row>
    <row r="17" spans="1:11" ht="30" customHeight="1">
      <c r="A17" s="2">
        <v>4</v>
      </c>
      <c r="B17" s="267" t="s">
        <v>227</v>
      </c>
      <c r="C17" s="267"/>
      <c r="D17" s="267"/>
      <c r="E17" s="267"/>
      <c r="F17" s="267"/>
      <c r="G17" s="3"/>
      <c r="H17" s="3"/>
      <c r="I17" s="3"/>
      <c r="J17" s="3"/>
      <c r="K17" s="3"/>
    </row>
    <row r="18" spans="1:11" ht="30" customHeight="1">
      <c r="A18" s="2">
        <v>5</v>
      </c>
      <c r="B18" s="267" t="s">
        <v>228</v>
      </c>
      <c r="C18" s="267"/>
      <c r="D18" s="267"/>
      <c r="E18" s="267"/>
      <c r="F18" s="267"/>
      <c r="G18" s="3"/>
      <c r="H18" s="3"/>
      <c r="I18" s="3"/>
      <c r="J18" s="3"/>
      <c r="K18" s="3"/>
    </row>
    <row r="19" spans="1:11" ht="30" customHeight="1">
      <c r="A19" s="2">
        <v>6</v>
      </c>
      <c r="B19" s="267" t="s">
        <v>229</v>
      </c>
      <c r="C19" s="267"/>
      <c r="D19" s="267"/>
      <c r="E19" s="267"/>
      <c r="F19" s="267"/>
      <c r="G19" s="3"/>
      <c r="H19" s="3"/>
      <c r="I19" s="3"/>
      <c r="J19" s="3"/>
      <c r="K19" s="3"/>
    </row>
    <row r="20" spans="1:11" ht="30" customHeight="1">
      <c r="A20" s="2">
        <v>7</v>
      </c>
      <c r="B20" s="267" t="s">
        <v>230</v>
      </c>
      <c r="C20" s="267"/>
      <c r="D20" s="267"/>
      <c r="E20" s="267"/>
      <c r="F20" s="267"/>
      <c r="G20" s="3"/>
      <c r="H20" s="3"/>
      <c r="I20" s="3"/>
      <c r="J20" s="3"/>
      <c r="K20" s="3"/>
    </row>
    <row r="21" spans="1:11" ht="30" customHeight="1">
      <c r="A21" s="2">
        <v>8</v>
      </c>
      <c r="B21" s="267" t="s">
        <v>231</v>
      </c>
      <c r="C21" s="267"/>
      <c r="D21" s="267"/>
      <c r="E21" s="267"/>
      <c r="F21" s="267"/>
      <c r="G21" s="3"/>
      <c r="H21" s="3"/>
      <c r="I21" s="3"/>
      <c r="J21" s="3"/>
      <c r="K21" s="3"/>
    </row>
    <row r="22" spans="1:11" ht="30" customHeight="1">
      <c r="A22" s="2">
        <v>9</v>
      </c>
      <c r="B22" s="267" t="s">
        <v>232</v>
      </c>
      <c r="C22" s="267"/>
      <c r="D22" s="267"/>
      <c r="E22" s="267"/>
      <c r="F22" s="267"/>
      <c r="G22" s="3"/>
      <c r="H22" s="3"/>
      <c r="I22" s="3"/>
      <c r="J22" s="3"/>
      <c r="K22" s="3"/>
    </row>
    <row r="23" spans="1:11" ht="30" customHeight="1">
      <c r="A23" s="2">
        <v>10</v>
      </c>
      <c r="B23" s="267" t="s">
        <v>233</v>
      </c>
      <c r="C23" s="267"/>
      <c r="D23" s="267"/>
      <c r="E23" s="267"/>
      <c r="F23" s="267"/>
      <c r="G23" s="3"/>
      <c r="H23" s="3"/>
      <c r="I23" s="3"/>
      <c r="J23" s="3"/>
      <c r="K23" s="3"/>
    </row>
    <row r="24" spans="1:11" ht="28.5" customHeight="1">
      <c r="A24" s="2">
        <v>11</v>
      </c>
      <c r="B24" s="267" t="s">
        <v>234</v>
      </c>
      <c r="C24" s="267"/>
      <c r="D24" s="267"/>
      <c r="E24" s="267"/>
      <c r="F24" s="267"/>
      <c r="G24" s="3"/>
      <c r="H24" s="3"/>
      <c r="I24" s="3"/>
      <c r="J24" s="3"/>
      <c r="K24" s="3"/>
    </row>
    <row r="25" spans="1:11">
      <c r="A25" s="268">
        <v>12</v>
      </c>
      <c r="B25" s="270" t="s">
        <v>235</v>
      </c>
      <c r="C25" s="272"/>
      <c r="D25" s="272"/>
      <c r="E25" s="272"/>
      <c r="F25" s="272"/>
      <c r="G25" s="272"/>
      <c r="H25" s="272"/>
      <c r="I25" s="272"/>
      <c r="J25" s="272"/>
      <c r="K25" s="272"/>
    </row>
    <row r="26" spans="1:11">
      <c r="A26" s="269"/>
      <c r="B26" s="271"/>
      <c r="C26" s="272"/>
      <c r="D26" s="272"/>
      <c r="E26" s="272"/>
      <c r="F26" s="272"/>
      <c r="G26" s="272"/>
      <c r="H26" s="272"/>
      <c r="I26" s="272"/>
      <c r="J26" s="272"/>
      <c r="K26" s="272"/>
    </row>
    <row r="27" spans="1:11">
      <c r="A27" s="4" t="s">
        <v>236</v>
      </c>
    </row>
    <row r="28" spans="1:11">
      <c r="A28" s="4" t="s">
        <v>237</v>
      </c>
    </row>
  </sheetData>
  <mergeCells count="26">
    <mergeCell ref="A1:K1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A25:A26"/>
    <mergeCell ref="B25:B26"/>
    <mergeCell ref="C25:K26"/>
  </mergeCells>
  <pageMargins left="0.69930555555555596" right="1.3541666666666701" top="0.75" bottom="0.75" header="0.3" footer="0.3"/>
  <pageSetup orientation="portrait"/>
  <headerFooter>
    <oddHeader>&amp;L&amp;G&amp;R&amp;G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R63"/>
  <sheetViews>
    <sheetView topLeftCell="A34" workbookViewId="0">
      <selection activeCell="B9" sqref="B9:E9"/>
    </sheetView>
  </sheetViews>
  <sheetFormatPr baseColWidth="10" defaultColWidth="11.5703125" defaultRowHeight="15"/>
  <cols>
    <col min="1" max="1" width="5.7109375" style="35" customWidth="1"/>
    <col min="2" max="2" width="12.85546875" style="35" customWidth="1"/>
    <col min="3" max="4" width="14.28515625" style="35" customWidth="1"/>
    <col min="5" max="5" width="13.42578125" style="35" customWidth="1"/>
    <col min="6" max="6" width="7.28515625" style="35" customWidth="1"/>
    <col min="7" max="7" width="13" style="35" customWidth="1"/>
    <col min="8" max="8" width="8.28515625" style="35" customWidth="1"/>
    <col min="9" max="9" width="8.42578125" style="35" customWidth="1"/>
    <col min="10" max="10" width="9" style="35" customWidth="1"/>
    <col min="11" max="11" width="24.7109375" style="35" customWidth="1"/>
    <col min="12" max="12" width="11.5703125" style="35"/>
    <col min="13" max="16" width="11.5703125" style="15"/>
    <col min="17" max="17" width="11.5703125" style="36"/>
    <col min="18" max="18" width="11.5703125" style="15"/>
    <col min="19" max="16384" width="11.5703125" style="35"/>
  </cols>
  <sheetData>
    <row r="1" spans="1:16" ht="23.2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6" ht="18.75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6">
      <c r="A3" s="144" t="s">
        <v>30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5" spans="1:16">
      <c r="A5" s="144" t="s">
        <v>3</v>
      </c>
      <c r="B5" s="144"/>
      <c r="C5" s="137"/>
      <c r="D5" s="137"/>
      <c r="E5" s="137"/>
      <c r="F5" s="137"/>
      <c r="G5" s="137"/>
      <c r="H5" s="137"/>
      <c r="I5" s="137"/>
      <c r="J5" s="137"/>
      <c r="K5" s="137"/>
    </row>
    <row r="6" spans="1:16">
      <c r="B6" s="39" t="s">
        <v>5</v>
      </c>
      <c r="C6" s="137"/>
      <c r="D6" s="137"/>
      <c r="E6" s="39" t="s">
        <v>6</v>
      </c>
      <c r="F6" s="37"/>
      <c r="G6" s="38"/>
      <c r="H6" s="39" t="s">
        <v>7</v>
      </c>
      <c r="I6" s="137"/>
      <c r="J6" s="137"/>
      <c r="K6" s="137"/>
    </row>
    <row r="8" spans="1:16" ht="24" customHeight="1">
      <c r="A8" s="115" t="s">
        <v>31</v>
      </c>
      <c r="B8" s="40" t="s">
        <v>32</v>
      </c>
      <c r="C8" s="155" t="s">
        <v>33</v>
      </c>
      <c r="D8" s="155"/>
      <c r="E8" s="155"/>
      <c r="F8" s="115" t="s">
        <v>34</v>
      </c>
      <c r="G8" s="115" t="s">
        <v>35</v>
      </c>
      <c r="H8" s="115" t="s">
        <v>36</v>
      </c>
      <c r="I8" s="115" t="s">
        <v>37</v>
      </c>
      <c r="J8" s="115" t="s">
        <v>38</v>
      </c>
      <c r="K8" s="115" t="s">
        <v>39</v>
      </c>
    </row>
    <row r="9" spans="1:16" ht="21" customHeight="1">
      <c r="A9" s="41">
        <v>1</v>
      </c>
      <c r="B9" s="149"/>
      <c r="C9" s="150"/>
      <c r="D9" s="150"/>
      <c r="E9" s="151"/>
      <c r="F9" s="43"/>
      <c r="G9" s="43"/>
      <c r="H9" s="42"/>
      <c r="I9" s="42"/>
      <c r="J9" s="42"/>
      <c r="K9" s="47"/>
      <c r="L9" s="35" t="str">
        <f>IF(I9="A",1,"")</f>
        <v/>
      </c>
      <c r="M9" s="15" t="str">
        <f>IF(G9="A",1,"")</f>
        <v/>
      </c>
      <c r="N9" s="15" t="str">
        <f>IF(H9="A",1,"")</f>
        <v/>
      </c>
      <c r="O9" s="15">
        <f>SUM(L9:N9)</f>
        <v>0</v>
      </c>
      <c r="P9" s="15" t="s">
        <v>40</v>
      </c>
    </row>
    <row r="10" spans="1:16" ht="21" customHeight="1">
      <c r="A10" s="41">
        <f>A9+1</f>
        <v>2</v>
      </c>
      <c r="B10" s="149"/>
      <c r="C10" s="150"/>
      <c r="D10" s="150"/>
      <c r="E10" s="151"/>
      <c r="F10" s="43"/>
      <c r="G10" s="43"/>
      <c r="H10" s="42"/>
      <c r="I10" s="42"/>
      <c r="J10" s="42"/>
      <c r="K10" s="47"/>
      <c r="L10" s="35" t="str">
        <f t="shared" ref="L10:L63" si="0">IF(I10="A",1,"")</f>
        <v/>
      </c>
      <c r="M10" s="15" t="str">
        <f t="shared" ref="M10:M63" si="1">IF(G10="A",1,"")</f>
        <v/>
      </c>
      <c r="N10" s="15" t="str">
        <f t="shared" ref="N10:N63" si="2">IF(H10="A",1,"")</f>
        <v/>
      </c>
      <c r="O10" s="15">
        <f t="shared" ref="O10:O63" si="3">SUM(L10:N10)</f>
        <v>0</v>
      </c>
      <c r="P10" s="15" t="s">
        <v>41</v>
      </c>
    </row>
    <row r="11" spans="1:16" ht="21" customHeight="1">
      <c r="A11" s="41">
        <f t="shared" ref="A11:A45" si="4">A10+1</f>
        <v>3</v>
      </c>
      <c r="B11" s="149"/>
      <c r="C11" s="150"/>
      <c r="D11" s="150"/>
      <c r="E11" s="151"/>
      <c r="F11" s="43"/>
      <c r="G11" s="43"/>
      <c r="H11" s="42"/>
      <c r="I11" s="42"/>
      <c r="J11" s="42"/>
      <c r="K11" s="47"/>
      <c r="L11" s="35" t="str">
        <f t="shared" si="0"/>
        <v/>
      </c>
      <c r="M11" s="15" t="str">
        <f t="shared" si="1"/>
        <v/>
      </c>
      <c r="N11" s="15" t="str">
        <f t="shared" si="2"/>
        <v/>
      </c>
      <c r="O11" s="15">
        <f t="shared" si="3"/>
        <v>0</v>
      </c>
    </row>
    <row r="12" spans="1:16" ht="27.75" customHeight="1">
      <c r="A12" s="44">
        <f t="shared" si="4"/>
        <v>4</v>
      </c>
      <c r="B12" s="149"/>
      <c r="C12" s="150"/>
      <c r="D12" s="150"/>
      <c r="E12" s="151"/>
      <c r="F12" s="46"/>
      <c r="G12" s="46"/>
      <c r="H12" s="45"/>
      <c r="I12" s="45"/>
      <c r="J12" s="45"/>
      <c r="K12" s="48"/>
      <c r="L12" s="35" t="str">
        <f t="shared" si="0"/>
        <v/>
      </c>
      <c r="M12" s="15" t="str">
        <f t="shared" si="1"/>
        <v/>
      </c>
      <c r="N12" s="15" t="str">
        <f t="shared" si="2"/>
        <v/>
      </c>
      <c r="O12" s="15">
        <f t="shared" si="3"/>
        <v>0</v>
      </c>
    </row>
    <row r="13" spans="1:16" ht="21" customHeight="1">
      <c r="A13" s="41">
        <f t="shared" si="4"/>
        <v>5</v>
      </c>
      <c r="B13" s="152"/>
      <c r="C13" s="153"/>
      <c r="D13" s="153"/>
      <c r="E13" s="154"/>
      <c r="F13" s="43"/>
      <c r="G13" s="43"/>
      <c r="H13" s="42"/>
      <c r="I13" s="42"/>
      <c r="J13" s="42"/>
      <c r="K13" s="47"/>
      <c r="L13" s="35" t="str">
        <f t="shared" si="0"/>
        <v/>
      </c>
      <c r="M13" s="15" t="str">
        <f t="shared" si="1"/>
        <v/>
      </c>
      <c r="N13" s="15" t="str">
        <f t="shared" si="2"/>
        <v/>
      </c>
      <c r="O13" s="15">
        <f t="shared" si="3"/>
        <v>0</v>
      </c>
    </row>
    <row r="14" spans="1:16" ht="21" customHeight="1">
      <c r="A14" s="41">
        <f t="shared" si="4"/>
        <v>6</v>
      </c>
      <c r="B14" s="149"/>
      <c r="C14" s="150"/>
      <c r="D14" s="150"/>
      <c r="E14" s="151"/>
      <c r="F14" s="43"/>
      <c r="G14" s="43"/>
      <c r="H14" s="42"/>
      <c r="I14" s="42"/>
      <c r="J14" s="42"/>
      <c r="K14" s="47"/>
      <c r="L14" s="35" t="str">
        <f t="shared" si="0"/>
        <v/>
      </c>
      <c r="M14" s="15" t="str">
        <f t="shared" si="1"/>
        <v/>
      </c>
      <c r="N14" s="15" t="str">
        <f t="shared" si="2"/>
        <v/>
      </c>
      <c r="O14" s="15">
        <f t="shared" si="3"/>
        <v>0</v>
      </c>
    </row>
    <row r="15" spans="1:16" ht="21" customHeight="1">
      <c r="A15" s="41">
        <f t="shared" si="4"/>
        <v>7</v>
      </c>
      <c r="B15" s="149"/>
      <c r="C15" s="150"/>
      <c r="D15" s="150"/>
      <c r="E15" s="151"/>
      <c r="F15" s="43"/>
      <c r="G15" s="43"/>
      <c r="H15" s="42"/>
      <c r="I15" s="42"/>
      <c r="J15" s="42"/>
      <c r="K15" s="47"/>
      <c r="M15" s="15" t="str">
        <f t="shared" si="1"/>
        <v/>
      </c>
      <c r="N15" s="15" t="str">
        <f t="shared" si="2"/>
        <v/>
      </c>
      <c r="O15" s="15">
        <f t="shared" si="3"/>
        <v>0</v>
      </c>
    </row>
    <row r="16" spans="1:16" ht="21" customHeight="1">
      <c r="A16" s="41">
        <f t="shared" si="4"/>
        <v>8</v>
      </c>
      <c r="B16" s="149"/>
      <c r="C16" s="150"/>
      <c r="D16" s="150"/>
      <c r="E16" s="151"/>
      <c r="F16" s="43"/>
      <c r="G16" s="43"/>
      <c r="H16" s="42"/>
      <c r="I16" s="42"/>
      <c r="J16" s="42"/>
      <c r="K16" s="47"/>
      <c r="L16" s="35" t="str">
        <f t="shared" si="0"/>
        <v/>
      </c>
      <c r="M16" s="15" t="str">
        <f t="shared" si="1"/>
        <v/>
      </c>
      <c r="N16" s="15" t="str">
        <f t="shared" si="2"/>
        <v/>
      </c>
      <c r="O16" s="15">
        <f t="shared" si="3"/>
        <v>0</v>
      </c>
    </row>
    <row r="17" spans="1:15" ht="21" customHeight="1">
      <c r="A17" s="41">
        <f t="shared" si="4"/>
        <v>9</v>
      </c>
      <c r="B17" s="149"/>
      <c r="C17" s="150"/>
      <c r="D17" s="150"/>
      <c r="E17" s="151"/>
      <c r="F17" s="43"/>
      <c r="G17" s="43"/>
      <c r="H17" s="42"/>
      <c r="I17" s="42"/>
      <c r="J17" s="42"/>
      <c r="K17" s="47"/>
      <c r="L17" s="35" t="str">
        <f t="shared" si="0"/>
        <v/>
      </c>
      <c r="M17" s="15" t="str">
        <f t="shared" si="1"/>
        <v/>
      </c>
      <c r="N17" s="15" t="str">
        <f t="shared" si="2"/>
        <v/>
      </c>
      <c r="O17" s="15">
        <f t="shared" si="3"/>
        <v>0</v>
      </c>
    </row>
    <row r="18" spans="1:15" ht="32.25" customHeight="1">
      <c r="A18" s="44">
        <f t="shared" si="4"/>
        <v>10</v>
      </c>
      <c r="B18" s="149"/>
      <c r="C18" s="150"/>
      <c r="D18" s="150"/>
      <c r="E18" s="151"/>
      <c r="F18" s="46"/>
      <c r="G18" s="46"/>
      <c r="H18" s="45"/>
      <c r="I18" s="45"/>
      <c r="J18" s="45"/>
      <c r="K18" s="48"/>
      <c r="L18" s="35" t="str">
        <f t="shared" si="0"/>
        <v/>
      </c>
      <c r="M18" s="15" t="str">
        <f t="shared" si="1"/>
        <v/>
      </c>
      <c r="N18" s="15" t="str">
        <f t="shared" si="2"/>
        <v/>
      </c>
      <c r="O18" s="15">
        <f t="shared" si="3"/>
        <v>0</v>
      </c>
    </row>
    <row r="19" spans="1:15" ht="21" customHeight="1">
      <c r="A19" s="41">
        <f t="shared" si="4"/>
        <v>11</v>
      </c>
      <c r="B19" s="149"/>
      <c r="C19" s="150"/>
      <c r="D19" s="150"/>
      <c r="E19" s="151"/>
      <c r="F19" s="43"/>
      <c r="G19" s="43"/>
      <c r="H19" s="42"/>
      <c r="I19" s="42"/>
      <c r="J19" s="42"/>
      <c r="K19" s="47"/>
      <c r="L19" s="35" t="str">
        <f t="shared" si="0"/>
        <v/>
      </c>
      <c r="M19" s="15" t="str">
        <f t="shared" si="1"/>
        <v/>
      </c>
      <c r="N19" s="15" t="str">
        <f t="shared" si="2"/>
        <v/>
      </c>
      <c r="O19" s="15">
        <f t="shared" si="3"/>
        <v>0</v>
      </c>
    </row>
    <row r="20" spans="1:15" ht="21" customHeight="1">
      <c r="A20" s="41">
        <f t="shared" si="4"/>
        <v>12</v>
      </c>
      <c r="B20" s="149"/>
      <c r="C20" s="150"/>
      <c r="D20" s="150"/>
      <c r="E20" s="151"/>
      <c r="F20" s="43"/>
      <c r="G20" s="43"/>
      <c r="H20" s="42"/>
      <c r="I20" s="42"/>
      <c r="J20" s="42"/>
      <c r="K20" s="47"/>
      <c r="L20" s="35" t="str">
        <f t="shared" si="0"/>
        <v/>
      </c>
      <c r="M20" s="15" t="str">
        <f t="shared" si="1"/>
        <v/>
      </c>
      <c r="N20" s="15" t="str">
        <f t="shared" si="2"/>
        <v/>
      </c>
      <c r="O20" s="15">
        <f t="shared" si="3"/>
        <v>0</v>
      </c>
    </row>
    <row r="21" spans="1:15" ht="21" customHeight="1">
      <c r="A21" s="41">
        <f t="shared" si="4"/>
        <v>13</v>
      </c>
      <c r="B21" s="149"/>
      <c r="C21" s="150"/>
      <c r="D21" s="150"/>
      <c r="E21" s="151"/>
      <c r="F21" s="43"/>
      <c r="G21" s="43"/>
      <c r="H21" s="42"/>
      <c r="I21" s="42"/>
      <c r="J21" s="42"/>
      <c r="K21" s="47"/>
      <c r="L21" s="35" t="str">
        <f t="shared" si="0"/>
        <v/>
      </c>
      <c r="M21" s="15" t="str">
        <f t="shared" si="1"/>
        <v/>
      </c>
      <c r="N21" s="15" t="str">
        <f t="shared" si="2"/>
        <v/>
      </c>
      <c r="O21" s="15">
        <f t="shared" si="3"/>
        <v>0</v>
      </c>
    </row>
    <row r="22" spans="1:15" ht="29.25" customHeight="1">
      <c r="A22" s="44">
        <f t="shared" si="4"/>
        <v>14</v>
      </c>
      <c r="B22" s="149"/>
      <c r="C22" s="150"/>
      <c r="D22" s="150"/>
      <c r="E22" s="151"/>
      <c r="F22" s="46"/>
      <c r="G22" s="46"/>
      <c r="H22" s="45"/>
      <c r="I22" s="45"/>
      <c r="J22" s="45"/>
      <c r="K22" s="48"/>
      <c r="L22" s="35" t="str">
        <f t="shared" si="0"/>
        <v/>
      </c>
      <c r="M22" s="15" t="str">
        <f t="shared" si="1"/>
        <v/>
      </c>
      <c r="N22" s="15" t="str">
        <f t="shared" si="2"/>
        <v/>
      </c>
      <c r="O22" s="15">
        <f t="shared" si="3"/>
        <v>0</v>
      </c>
    </row>
    <row r="23" spans="1:15" ht="21" customHeight="1">
      <c r="A23" s="41">
        <f t="shared" si="4"/>
        <v>15</v>
      </c>
      <c r="B23" s="149"/>
      <c r="C23" s="150"/>
      <c r="D23" s="150"/>
      <c r="E23" s="151"/>
      <c r="F23" s="43"/>
      <c r="G23" s="43"/>
      <c r="H23" s="42"/>
      <c r="I23" s="42"/>
      <c r="J23" s="42"/>
      <c r="K23" s="47"/>
      <c r="L23" s="35" t="str">
        <f t="shared" si="0"/>
        <v/>
      </c>
      <c r="M23" s="15" t="str">
        <f t="shared" si="1"/>
        <v/>
      </c>
      <c r="N23" s="15" t="str">
        <f t="shared" si="2"/>
        <v/>
      </c>
      <c r="O23" s="15">
        <f t="shared" si="3"/>
        <v>0</v>
      </c>
    </row>
    <row r="24" spans="1:15" ht="21" customHeight="1">
      <c r="A24" s="41">
        <f t="shared" si="4"/>
        <v>16</v>
      </c>
      <c r="B24" s="149"/>
      <c r="C24" s="150"/>
      <c r="D24" s="150"/>
      <c r="E24" s="151"/>
      <c r="F24" s="43"/>
      <c r="G24" s="43"/>
      <c r="H24" s="42"/>
      <c r="I24" s="42"/>
      <c r="J24" s="42"/>
      <c r="K24" s="47"/>
      <c r="L24" s="35" t="str">
        <f t="shared" si="0"/>
        <v/>
      </c>
      <c r="M24" s="15" t="str">
        <f t="shared" si="1"/>
        <v/>
      </c>
      <c r="N24" s="15" t="str">
        <f t="shared" si="2"/>
        <v/>
      </c>
      <c r="O24" s="15">
        <f t="shared" si="3"/>
        <v>0</v>
      </c>
    </row>
    <row r="25" spans="1:15" ht="21" customHeight="1">
      <c r="A25" s="41">
        <f t="shared" si="4"/>
        <v>17</v>
      </c>
      <c r="B25" s="149"/>
      <c r="C25" s="150"/>
      <c r="D25" s="150"/>
      <c r="E25" s="151"/>
      <c r="F25" s="43"/>
      <c r="G25" s="43"/>
      <c r="H25" s="42"/>
      <c r="I25" s="42"/>
      <c r="J25" s="42"/>
      <c r="K25" s="47"/>
      <c r="L25" s="35" t="str">
        <f t="shared" si="0"/>
        <v/>
      </c>
      <c r="M25" s="15" t="str">
        <f t="shared" si="1"/>
        <v/>
      </c>
      <c r="N25" s="15" t="str">
        <f t="shared" si="2"/>
        <v/>
      </c>
      <c r="O25" s="15">
        <f t="shared" si="3"/>
        <v>0</v>
      </c>
    </row>
    <row r="26" spans="1:15" ht="21" customHeight="1">
      <c r="A26" s="41">
        <f t="shared" si="4"/>
        <v>18</v>
      </c>
      <c r="B26" s="149"/>
      <c r="C26" s="150"/>
      <c r="D26" s="150"/>
      <c r="E26" s="151"/>
      <c r="F26" s="43"/>
      <c r="G26" s="43"/>
      <c r="H26" s="42"/>
      <c r="I26" s="42"/>
      <c r="J26" s="42"/>
      <c r="K26" s="47"/>
      <c r="L26" s="35" t="str">
        <f t="shared" si="0"/>
        <v/>
      </c>
      <c r="M26" s="15" t="str">
        <f t="shared" si="1"/>
        <v/>
      </c>
      <c r="N26" s="15" t="str">
        <f t="shared" si="2"/>
        <v/>
      </c>
      <c r="O26" s="15">
        <f t="shared" si="3"/>
        <v>0</v>
      </c>
    </row>
    <row r="27" spans="1:15" ht="21" customHeight="1">
      <c r="A27" s="41">
        <f t="shared" si="4"/>
        <v>19</v>
      </c>
      <c r="B27" s="149"/>
      <c r="C27" s="150"/>
      <c r="D27" s="150"/>
      <c r="E27" s="151"/>
      <c r="F27" s="43"/>
      <c r="G27" s="43"/>
      <c r="H27" s="42"/>
      <c r="I27" s="42"/>
      <c r="J27" s="42"/>
      <c r="K27" s="47"/>
      <c r="L27" s="35" t="str">
        <f t="shared" si="0"/>
        <v/>
      </c>
      <c r="M27" s="15" t="str">
        <f t="shared" si="1"/>
        <v/>
      </c>
      <c r="N27" s="15" t="str">
        <f t="shared" si="2"/>
        <v/>
      </c>
      <c r="O27" s="15">
        <f t="shared" si="3"/>
        <v>0</v>
      </c>
    </row>
    <row r="28" spans="1:15" ht="33.75" customHeight="1">
      <c r="A28" s="44">
        <f t="shared" si="4"/>
        <v>20</v>
      </c>
      <c r="B28" s="149"/>
      <c r="C28" s="150"/>
      <c r="D28" s="150"/>
      <c r="E28" s="151"/>
      <c r="F28" s="46"/>
      <c r="G28" s="46"/>
      <c r="H28" s="45"/>
      <c r="I28" s="45"/>
      <c r="J28" s="45"/>
      <c r="K28" s="48"/>
      <c r="L28" s="35" t="str">
        <f t="shared" si="0"/>
        <v/>
      </c>
      <c r="M28" s="15" t="str">
        <f t="shared" si="1"/>
        <v/>
      </c>
      <c r="N28" s="15" t="str">
        <f t="shared" si="2"/>
        <v/>
      </c>
      <c r="O28" s="15">
        <f t="shared" si="3"/>
        <v>0</v>
      </c>
    </row>
    <row r="29" spans="1:15" ht="30.75" customHeight="1">
      <c r="A29" s="44">
        <f t="shared" si="4"/>
        <v>21</v>
      </c>
      <c r="B29" s="152"/>
      <c r="C29" s="153"/>
      <c r="D29" s="153"/>
      <c r="E29" s="154"/>
      <c r="F29" s="46"/>
      <c r="G29" s="46"/>
      <c r="H29" s="45"/>
      <c r="I29" s="45"/>
      <c r="J29" s="45"/>
      <c r="K29" s="48"/>
      <c r="L29" s="35" t="str">
        <f t="shared" si="0"/>
        <v/>
      </c>
      <c r="M29" s="15" t="str">
        <f t="shared" si="1"/>
        <v/>
      </c>
      <c r="N29" s="15" t="str">
        <f t="shared" si="2"/>
        <v/>
      </c>
      <c r="O29" s="15">
        <f t="shared" si="3"/>
        <v>0</v>
      </c>
    </row>
    <row r="30" spans="1:15" ht="21" customHeight="1">
      <c r="A30" s="41">
        <f t="shared" si="4"/>
        <v>22</v>
      </c>
      <c r="B30" s="149"/>
      <c r="C30" s="150"/>
      <c r="D30" s="150"/>
      <c r="E30" s="151"/>
      <c r="F30" s="43"/>
      <c r="G30" s="43"/>
      <c r="H30" s="42"/>
      <c r="I30" s="42"/>
      <c r="J30" s="42"/>
      <c r="K30" s="47"/>
      <c r="L30" s="35" t="str">
        <f t="shared" si="0"/>
        <v/>
      </c>
      <c r="M30" s="15" t="str">
        <f t="shared" si="1"/>
        <v/>
      </c>
      <c r="N30" s="15" t="str">
        <f t="shared" si="2"/>
        <v/>
      </c>
      <c r="O30" s="15">
        <f t="shared" si="3"/>
        <v>0</v>
      </c>
    </row>
    <row r="31" spans="1:15" ht="30" customHeight="1">
      <c r="A31" s="44">
        <f t="shared" si="4"/>
        <v>23</v>
      </c>
      <c r="B31" s="152"/>
      <c r="C31" s="153"/>
      <c r="D31" s="153"/>
      <c r="E31" s="154"/>
      <c r="F31" s="46"/>
      <c r="G31" s="46"/>
      <c r="H31" s="45"/>
      <c r="I31" s="45"/>
      <c r="J31" s="45"/>
      <c r="K31" s="48"/>
      <c r="L31" s="35" t="str">
        <f t="shared" si="0"/>
        <v/>
      </c>
      <c r="M31" s="15" t="str">
        <f t="shared" si="1"/>
        <v/>
      </c>
      <c r="N31" s="15" t="str">
        <f t="shared" si="2"/>
        <v/>
      </c>
      <c r="O31" s="15">
        <f t="shared" si="3"/>
        <v>0</v>
      </c>
    </row>
    <row r="32" spans="1:15" ht="30.75" customHeight="1">
      <c r="A32" s="44">
        <f t="shared" si="4"/>
        <v>24</v>
      </c>
      <c r="B32" s="149"/>
      <c r="C32" s="150"/>
      <c r="D32" s="150"/>
      <c r="E32" s="151"/>
      <c r="F32" s="46"/>
      <c r="G32" s="46"/>
      <c r="H32" s="45"/>
      <c r="I32" s="45"/>
      <c r="J32" s="45"/>
      <c r="K32" s="48"/>
      <c r="L32" s="35" t="str">
        <f t="shared" si="0"/>
        <v/>
      </c>
      <c r="M32" s="15" t="str">
        <f t="shared" si="1"/>
        <v/>
      </c>
      <c r="N32" s="15" t="str">
        <f t="shared" si="2"/>
        <v/>
      </c>
      <c r="O32" s="15">
        <f t="shared" si="3"/>
        <v>0</v>
      </c>
    </row>
    <row r="33" spans="1:18" s="34" customFormat="1" ht="21" customHeight="1">
      <c r="A33" s="44">
        <f t="shared" si="4"/>
        <v>25</v>
      </c>
      <c r="B33" s="149"/>
      <c r="C33" s="150"/>
      <c r="D33" s="150"/>
      <c r="E33" s="151"/>
      <c r="F33" s="46"/>
      <c r="G33" s="46"/>
      <c r="H33" s="45"/>
      <c r="I33" s="45"/>
      <c r="J33" s="45"/>
      <c r="K33" s="49"/>
      <c r="L33" s="34" t="str">
        <f t="shared" si="0"/>
        <v/>
      </c>
      <c r="M33" s="50" t="str">
        <f t="shared" si="1"/>
        <v/>
      </c>
      <c r="N33" s="50" t="str">
        <f t="shared" si="2"/>
        <v/>
      </c>
      <c r="O33" s="50">
        <f t="shared" si="3"/>
        <v>0</v>
      </c>
      <c r="P33" s="50"/>
      <c r="Q33" s="51"/>
      <c r="R33" s="50"/>
    </row>
    <row r="34" spans="1:18" ht="21" customHeight="1">
      <c r="A34" s="41">
        <f t="shared" si="4"/>
        <v>26</v>
      </c>
      <c r="B34" s="149"/>
      <c r="C34" s="150"/>
      <c r="D34" s="150"/>
      <c r="E34" s="151"/>
      <c r="F34" s="43"/>
      <c r="G34" s="43"/>
      <c r="H34" s="42"/>
      <c r="I34" s="42"/>
      <c r="J34" s="42"/>
      <c r="K34" s="47"/>
      <c r="L34" s="35" t="str">
        <f t="shared" si="0"/>
        <v/>
      </c>
      <c r="M34" s="15" t="str">
        <f t="shared" si="1"/>
        <v/>
      </c>
      <c r="N34" s="15" t="str">
        <f t="shared" si="2"/>
        <v/>
      </c>
      <c r="O34" s="15">
        <f t="shared" si="3"/>
        <v>0</v>
      </c>
    </row>
    <row r="35" spans="1:18" ht="21" customHeight="1">
      <c r="A35" s="41">
        <f t="shared" si="4"/>
        <v>27</v>
      </c>
      <c r="B35" s="149"/>
      <c r="C35" s="150"/>
      <c r="D35" s="150"/>
      <c r="E35" s="151"/>
      <c r="F35" s="43"/>
      <c r="G35" s="43"/>
      <c r="H35" s="42"/>
      <c r="I35" s="42"/>
      <c r="J35" s="42"/>
      <c r="K35" s="47"/>
      <c r="L35" s="35" t="str">
        <f t="shared" si="0"/>
        <v/>
      </c>
      <c r="M35" s="15" t="str">
        <f t="shared" si="1"/>
        <v/>
      </c>
      <c r="N35" s="15" t="str">
        <f t="shared" si="2"/>
        <v/>
      </c>
      <c r="O35" s="15">
        <f t="shared" si="3"/>
        <v>0</v>
      </c>
    </row>
    <row r="36" spans="1:18" ht="21" customHeight="1">
      <c r="A36" s="41">
        <f t="shared" si="4"/>
        <v>28</v>
      </c>
      <c r="B36" s="149"/>
      <c r="C36" s="150"/>
      <c r="D36" s="150"/>
      <c r="E36" s="151"/>
      <c r="F36" s="43"/>
      <c r="G36" s="43"/>
      <c r="H36" s="42"/>
      <c r="I36" s="42"/>
      <c r="J36" s="42"/>
      <c r="K36" s="47"/>
      <c r="L36" s="35" t="str">
        <f t="shared" si="0"/>
        <v/>
      </c>
      <c r="M36" s="15" t="str">
        <f t="shared" si="1"/>
        <v/>
      </c>
      <c r="N36" s="15" t="str">
        <f t="shared" si="2"/>
        <v/>
      </c>
      <c r="O36" s="15">
        <f t="shared" si="3"/>
        <v>0</v>
      </c>
    </row>
    <row r="37" spans="1:18" ht="21" customHeight="1">
      <c r="A37" s="41">
        <f t="shared" si="4"/>
        <v>29</v>
      </c>
      <c r="B37" s="152"/>
      <c r="C37" s="153"/>
      <c r="D37" s="153"/>
      <c r="E37" s="154"/>
      <c r="F37" s="43"/>
      <c r="G37" s="43"/>
      <c r="H37" s="42"/>
      <c r="I37" s="42"/>
      <c r="J37" s="42"/>
      <c r="K37" s="47"/>
      <c r="L37" s="35" t="str">
        <f t="shared" si="0"/>
        <v/>
      </c>
      <c r="M37" s="15" t="str">
        <f t="shared" si="1"/>
        <v/>
      </c>
      <c r="N37" s="15" t="str">
        <f t="shared" si="2"/>
        <v/>
      </c>
      <c r="O37" s="15">
        <f t="shared" si="3"/>
        <v>0</v>
      </c>
    </row>
    <row r="38" spans="1:18" ht="21" customHeight="1">
      <c r="A38" s="41">
        <f t="shared" si="4"/>
        <v>30</v>
      </c>
      <c r="B38" s="149"/>
      <c r="C38" s="150"/>
      <c r="D38" s="150"/>
      <c r="E38" s="151"/>
      <c r="F38" s="43"/>
      <c r="G38" s="43"/>
      <c r="H38" s="42"/>
      <c r="I38" s="42"/>
      <c r="J38" s="42"/>
      <c r="K38" s="47"/>
      <c r="L38" s="35" t="str">
        <f t="shared" si="0"/>
        <v/>
      </c>
      <c r="M38" s="15" t="str">
        <f t="shared" si="1"/>
        <v/>
      </c>
      <c r="N38" s="15" t="str">
        <f t="shared" si="2"/>
        <v/>
      </c>
      <c r="O38" s="15">
        <f t="shared" si="3"/>
        <v>0</v>
      </c>
    </row>
    <row r="39" spans="1:18" ht="21" customHeight="1">
      <c r="A39" s="41">
        <f t="shared" si="4"/>
        <v>31</v>
      </c>
      <c r="B39" s="149"/>
      <c r="C39" s="150"/>
      <c r="D39" s="150"/>
      <c r="E39" s="151"/>
      <c r="F39" s="43"/>
      <c r="G39" s="43"/>
      <c r="H39" s="42"/>
      <c r="I39" s="42"/>
      <c r="J39" s="42"/>
      <c r="K39" s="47"/>
      <c r="L39" s="35" t="str">
        <f t="shared" si="0"/>
        <v/>
      </c>
      <c r="M39" s="15" t="str">
        <f t="shared" si="1"/>
        <v/>
      </c>
      <c r="N39" s="15" t="str">
        <f t="shared" si="2"/>
        <v/>
      </c>
      <c r="O39" s="15">
        <f t="shared" si="3"/>
        <v>0</v>
      </c>
    </row>
    <row r="40" spans="1:18" ht="21" customHeight="1">
      <c r="A40" s="41">
        <f t="shared" si="4"/>
        <v>32</v>
      </c>
      <c r="B40" s="149"/>
      <c r="C40" s="150"/>
      <c r="D40" s="150"/>
      <c r="E40" s="151"/>
      <c r="F40" s="43"/>
      <c r="G40" s="43"/>
      <c r="H40" s="42"/>
      <c r="I40" s="42"/>
      <c r="J40" s="42"/>
      <c r="K40" s="47"/>
      <c r="L40" s="35" t="str">
        <f t="shared" si="0"/>
        <v/>
      </c>
      <c r="M40" s="15" t="str">
        <f t="shared" si="1"/>
        <v/>
      </c>
      <c r="N40" s="15" t="str">
        <f t="shared" si="2"/>
        <v/>
      </c>
      <c r="O40" s="15">
        <f t="shared" si="3"/>
        <v>0</v>
      </c>
    </row>
    <row r="41" spans="1:18" ht="21" customHeight="1">
      <c r="A41" s="41">
        <f t="shared" si="4"/>
        <v>33</v>
      </c>
      <c r="B41" s="149"/>
      <c r="C41" s="150"/>
      <c r="D41" s="150"/>
      <c r="E41" s="151"/>
      <c r="F41" s="43"/>
      <c r="G41" s="43"/>
      <c r="H41" s="42"/>
      <c r="I41" s="42"/>
      <c r="J41" s="42"/>
      <c r="K41" s="47"/>
      <c r="L41" s="35" t="str">
        <f t="shared" si="0"/>
        <v/>
      </c>
      <c r="M41" s="15" t="str">
        <f t="shared" si="1"/>
        <v/>
      </c>
      <c r="N41" s="15" t="str">
        <f t="shared" si="2"/>
        <v/>
      </c>
      <c r="O41" s="15">
        <f t="shared" si="3"/>
        <v>0</v>
      </c>
    </row>
    <row r="42" spans="1:18" ht="21" customHeight="1">
      <c r="A42" s="41">
        <f t="shared" si="4"/>
        <v>34</v>
      </c>
      <c r="B42" s="149"/>
      <c r="C42" s="150"/>
      <c r="D42" s="150"/>
      <c r="E42" s="151"/>
      <c r="F42" s="43"/>
      <c r="G42" s="43"/>
      <c r="H42" s="42"/>
      <c r="I42" s="42"/>
      <c r="J42" s="42"/>
      <c r="K42" s="47"/>
      <c r="L42" s="35" t="str">
        <f t="shared" si="0"/>
        <v/>
      </c>
      <c r="M42" s="15" t="str">
        <f t="shared" si="1"/>
        <v/>
      </c>
      <c r="N42" s="15" t="str">
        <f t="shared" si="2"/>
        <v/>
      </c>
      <c r="O42" s="15">
        <f t="shared" si="3"/>
        <v>0</v>
      </c>
    </row>
    <row r="43" spans="1:18" ht="21" customHeight="1">
      <c r="A43" s="41">
        <f t="shared" si="4"/>
        <v>35</v>
      </c>
      <c r="B43" s="42"/>
      <c r="C43" s="146"/>
      <c r="D43" s="147"/>
      <c r="E43" s="148"/>
      <c r="F43" s="43"/>
      <c r="G43" s="43"/>
      <c r="H43" s="42"/>
      <c r="I43" s="42"/>
      <c r="J43" s="42"/>
      <c r="K43" s="47"/>
      <c r="L43" s="35" t="str">
        <f t="shared" si="0"/>
        <v/>
      </c>
      <c r="M43" s="15" t="str">
        <f t="shared" si="1"/>
        <v/>
      </c>
      <c r="N43" s="15" t="str">
        <f t="shared" si="2"/>
        <v/>
      </c>
      <c r="O43" s="15">
        <f t="shared" si="3"/>
        <v>0</v>
      </c>
    </row>
    <row r="44" spans="1:18" ht="21" customHeight="1">
      <c r="A44" s="41">
        <f t="shared" si="4"/>
        <v>36</v>
      </c>
      <c r="B44" s="42"/>
      <c r="C44" s="146"/>
      <c r="D44" s="147"/>
      <c r="E44" s="148"/>
      <c r="F44" s="43"/>
      <c r="G44" s="43"/>
      <c r="H44" s="42"/>
      <c r="I44" s="42"/>
      <c r="J44" s="42"/>
      <c r="K44" s="47"/>
      <c r="L44" s="35" t="str">
        <f t="shared" si="0"/>
        <v/>
      </c>
      <c r="M44" s="15" t="str">
        <f t="shared" si="1"/>
        <v/>
      </c>
      <c r="N44" s="15" t="str">
        <f t="shared" si="2"/>
        <v/>
      </c>
      <c r="O44" s="15">
        <f t="shared" si="3"/>
        <v>0</v>
      </c>
    </row>
    <row r="45" spans="1:18" ht="21" customHeight="1">
      <c r="A45" s="41">
        <f t="shared" si="4"/>
        <v>37</v>
      </c>
      <c r="B45" s="42"/>
      <c r="C45" s="146"/>
      <c r="D45" s="147"/>
      <c r="E45" s="148"/>
      <c r="F45" s="43"/>
      <c r="G45" s="43"/>
      <c r="H45" s="42"/>
      <c r="I45" s="42"/>
      <c r="J45" s="42"/>
      <c r="K45" s="47"/>
      <c r="L45" s="35" t="str">
        <f t="shared" si="0"/>
        <v/>
      </c>
      <c r="M45" s="15" t="str">
        <f t="shared" si="1"/>
        <v/>
      </c>
      <c r="N45" s="15" t="str">
        <f t="shared" si="2"/>
        <v/>
      </c>
      <c r="O45" s="15">
        <f t="shared" si="3"/>
        <v>0</v>
      </c>
    </row>
    <row r="46" spans="1:18" ht="21" customHeight="1">
      <c r="A46" s="41">
        <f t="shared" ref="A46:A63" si="5">A45+1</f>
        <v>38</v>
      </c>
      <c r="B46" s="42"/>
      <c r="C46" s="146"/>
      <c r="D46" s="147"/>
      <c r="E46" s="148"/>
      <c r="F46" s="43"/>
      <c r="G46" s="43"/>
      <c r="H46" s="42"/>
      <c r="I46" s="42"/>
      <c r="J46" s="42"/>
      <c r="K46" s="47"/>
      <c r="L46" s="35" t="str">
        <f t="shared" si="0"/>
        <v/>
      </c>
      <c r="M46" s="15" t="str">
        <f t="shared" si="1"/>
        <v/>
      </c>
      <c r="N46" s="15" t="str">
        <f t="shared" si="2"/>
        <v/>
      </c>
      <c r="O46" s="15">
        <f t="shared" si="3"/>
        <v>0</v>
      </c>
    </row>
    <row r="47" spans="1:18" ht="21" customHeight="1">
      <c r="A47" s="41">
        <f t="shared" si="5"/>
        <v>39</v>
      </c>
      <c r="B47" s="42"/>
      <c r="C47" s="146"/>
      <c r="D47" s="147"/>
      <c r="E47" s="148"/>
      <c r="F47" s="43"/>
      <c r="G47" s="43"/>
      <c r="H47" s="42"/>
      <c r="I47" s="42"/>
      <c r="J47" s="42"/>
      <c r="K47" s="47"/>
      <c r="L47" s="35" t="str">
        <f t="shared" si="0"/>
        <v/>
      </c>
      <c r="M47" s="15" t="str">
        <f t="shared" si="1"/>
        <v/>
      </c>
      <c r="N47" s="15" t="str">
        <f t="shared" si="2"/>
        <v/>
      </c>
      <c r="O47" s="15">
        <f t="shared" si="3"/>
        <v>0</v>
      </c>
    </row>
    <row r="48" spans="1:18" ht="21" customHeight="1">
      <c r="A48" s="41">
        <f t="shared" si="5"/>
        <v>40</v>
      </c>
      <c r="B48" s="42"/>
      <c r="C48" s="146"/>
      <c r="D48" s="147"/>
      <c r="E48" s="148"/>
      <c r="F48" s="43"/>
      <c r="G48" s="43"/>
      <c r="H48" s="42"/>
      <c r="I48" s="42"/>
      <c r="J48" s="42"/>
      <c r="K48" s="47"/>
      <c r="L48" s="35" t="str">
        <f t="shared" si="0"/>
        <v/>
      </c>
      <c r="M48" s="15" t="str">
        <f t="shared" si="1"/>
        <v/>
      </c>
      <c r="N48" s="15" t="str">
        <f t="shared" si="2"/>
        <v/>
      </c>
      <c r="O48" s="15">
        <f t="shared" si="3"/>
        <v>0</v>
      </c>
    </row>
    <row r="49" spans="1:15" ht="21" customHeight="1">
      <c r="A49" s="41">
        <f t="shared" si="5"/>
        <v>41</v>
      </c>
      <c r="B49" s="42"/>
      <c r="C49" s="146"/>
      <c r="D49" s="147"/>
      <c r="E49" s="148"/>
      <c r="F49" s="43"/>
      <c r="G49" s="43"/>
      <c r="H49" s="42"/>
      <c r="I49" s="42"/>
      <c r="J49" s="42"/>
      <c r="K49" s="47"/>
      <c r="L49" s="35" t="str">
        <f t="shared" si="0"/>
        <v/>
      </c>
      <c r="M49" s="15" t="str">
        <f t="shared" si="1"/>
        <v/>
      </c>
      <c r="N49" s="15" t="str">
        <f t="shared" si="2"/>
        <v/>
      </c>
      <c r="O49" s="15">
        <f t="shared" si="3"/>
        <v>0</v>
      </c>
    </row>
    <row r="50" spans="1:15" ht="21" customHeight="1">
      <c r="A50" s="41">
        <f t="shared" si="5"/>
        <v>42</v>
      </c>
      <c r="B50" s="42"/>
      <c r="C50" s="146"/>
      <c r="D50" s="147"/>
      <c r="E50" s="148"/>
      <c r="F50" s="43"/>
      <c r="G50" s="43"/>
      <c r="H50" s="42"/>
      <c r="I50" s="42"/>
      <c r="J50" s="42"/>
      <c r="K50" s="47"/>
      <c r="L50" s="35" t="str">
        <f t="shared" si="0"/>
        <v/>
      </c>
      <c r="M50" s="15" t="str">
        <f t="shared" si="1"/>
        <v/>
      </c>
      <c r="N50" s="15" t="str">
        <f t="shared" si="2"/>
        <v/>
      </c>
      <c r="O50" s="15">
        <f t="shared" si="3"/>
        <v>0</v>
      </c>
    </row>
    <row r="51" spans="1:15" ht="21" customHeight="1">
      <c r="A51" s="41">
        <f t="shared" si="5"/>
        <v>43</v>
      </c>
      <c r="B51" s="42"/>
      <c r="C51" s="146"/>
      <c r="D51" s="147"/>
      <c r="E51" s="148"/>
      <c r="F51" s="43"/>
      <c r="G51" s="43"/>
      <c r="H51" s="42"/>
      <c r="I51" s="42"/>
      <c r="J51" s="42"/>
      <c r="K51" s="47"/>
      <c r="L51" s="35" t="str">
        <f t="shared" si="0"/>
        <v/>
      </c>
      <c r="M51" s="15" t="str">
        <f t="shared" si="1"/>
        <v/>
      </c>
      <c r="N51" s="15" t="str">
        <f t="shared" si="2"/>
        <v/>
      </c>
      <c r="O51" s="15">
        <f t="shared" si="3"/>
        <v>0</v>
      </c>
    </row>
    <row r="52" spans="1:15" ht="21" customHeight="1">
      <c r="A52" s="41">
        <f t="shared" si="5"/>
        <v>44</v>
      </c>
      <c r="B52" s="42"/>
      <c r="C52" s="146"/>
      <c r="D52" s="147"/>
      <c r="E52" s="148"/>
      <c r="F52" s="43"/>
      <c r="G52" s="43"/>
      <c r="H52" s="42"/>
      <c r="I52" s="42"/>
      <c r="J52" s="42"/>
      <c r="K52" s="47"/>
      <c r="L52" s="35" t="str">
        <f t="shared" si="0"/>
        <v/>
      </c>
      <c r="M52" s="15" t="str">
        <f t="shared" si="1"/>
        <v/>
      </c>
      <c r="N52" s="15" t="str">
        <f t="shared" si="2"/>
        <v/>
      </c>
      <c r="O52" s="15">
        <f t="shared" si="3"/>
        <v>0</v>
      </c>
    </row>
    <row r="53" spans="1:15" ht="21" customHeight="1">
      <c r="A53" s="41">
        <f t="shared" si="5"/>
        <v>45</v>
      </c>
      <c r="B53" s="42"/>
      <c r="C53" s="146"/>
      <c r="D53" s="147"/>
      <c r="E53" s="148"/>
      <c r="F53" s="43"/>
      <c r="G53" s="43"/>
      <c r="H53" s="42"/>
      <c r="I53" s="42"/>
      <c r="J53" s="42"/>
      <c r="K53" s="47"/>
      <c r="L53" s="35" t="str">
        <f t="shared" si="0"/>
        <v/>
      </c>
      <c r="M53" s="15" t="str">
        <f t="shared" si="1"/>
        <v/>
      </c>
      <c r="N53" s="15" t="str">
        <f t="shared" si="2"/>
        <v/>
      </c>
      <c r="O53" s="15">
        <f t="shared" si="3"/>
        <v>0</v>
      </c>
    </row>
    <row r="54" spans="1:15" ht="21" customHeight="1">
      <c r="A54" s="41">
        <f t="shared" si="5"/>
        <v>46</v>
      </c>
      <c r="B54" s="42"/>
      <c r="C54" s="146"/>
      <c r="D54" s="147"/>
      <c r="E54" s="148"/>
      <c r="F54" s="43"/>
      <c r="G54" s="43"/>
      <c r="H54" s="42"/>
      <c r="I54" s="42"/>
      <c r="J54" s="42"/>
      <c r="K54" s="47"/>
      <c r="L54" s="35" t="str">
        <f t="shared" si="0"/>
        <v/>
      </c>
      <c r="M54" s="15" t="str">
        <f t="shared" si="1"/>
        <v/>
      </c>
      <c r="N54" s="15" t="str">
        <f t="shared" si="2"/>
        <v/>
      </c>
      <c r="O54" s="15">
        <f t="shared" si="3"/>
        <v>0</v>
      </c>
    </row>
    <row r="55" spans="1:15" ht="21" customHeight="1">
      <c r="A55" s="41">
        <f t="shared" si="5"/>
        <v>47</v>
      </c>
      <c r="B55" s="42"/>
      <c r="C55" s="146"/>
      <c r="D55" s="147"/>
      <c r="E55" s="148"/>
      <c r="F55" s="43"/>
      <c r="G55" s="43"/>
      <c r="H55" s="42"/>
      <c r="I55" s="42"/>
      <c r="J55" s="42"/>
      <c r="K55" s="47"/>
      <c r="L55" s="35" t="str">
        <f t="shared" si="0"/>
        <v/>
      </c>
      <c r="M55" s="15" t="str">
        <f t="shared" si="1"/>
        <v/>
      </c>
      <c r="N55" s="15" t="str">
        <f t="shared" si="2"/>
        <v/>
      </c>
      <c r="O55" s="15">
        <f t="shared" si="3"/>
        <v>0</v>
      </c>
    </row>
    <row r="56" spans="1:15" ht="21" customHeight="1">
      <c r="A56" s="41">
        <f t="shared" si="5"/>
        <v>48</v>
      </c>
      <c r="B56" s="42"/>
      <c r="C56" s="146"/>
      <c r="D56" s="147"/>
      <c r="E56" s="148"/>
      <c r="F56" s="43"/>
      <c r="G56" s="43"/>
      <c r="H56" s="42"/>
      <c r="I56" s="42"/>
      <c r="J56" s="42"/>
      <c r="K56" s="47"/>
      <c r="L56" s="35" t="str">
        <f t="shared" si="0"/>
        <v/>
      </c>
      <c r="M56" s="15" t="str">
        <f t="shared" si="1"/>
        <v/>
      </c>
      <c r="N56" s="15" t="str">
        <f t="shared" si="2"/>
        <v/>
      </c>
      <c r="O56" s="15">
        <f t="shared" si="3"/>
        <v>0</v>
      </c>
    </row>
    <row r="57" spans="1:15" ht="21" customHeight="1">
      <c r="A57" s="41">
        <f t="shared" si="5"/>
        <v>49</v>
      </c>
      <c r="B57" s="42"/>
      <c r="C57" s="146"/>
      <c r="D57" s="147"/>
      <c r="E57" s="148"/>
      <c r="F57" s="43"/>
      <c r="G57" s="43"/>
      <c r="H57" s="42"/>
      <c r="I57" s="42"/>
      <c r="J57" s="42"/>
      <c r="K57" s="47"/>
      <c r="L57" s="35" t="str">
        <f t="shared" si="0"/>
        <v/>
      </c>
      <c r="M57" s="15" t="str">
        <f t="shared" si="1"/>
        <v/>
      </c>
      <c r="N57" s="15" t="str">
        <f t="shared" si="2"/>
        <v/>
      </c>
      <c r="O57" s="15">
        <f t="shared" si="3"/>
        <v>0</v>
      </c>
    </row>
    <row r="58" spans="1:15" ht="21" customHeight="1">
      <c r="A58" s="41">
        <f t="shared" si="5"/>
        <v>50</v>
      </c>
      <c r="B58" s="42"/>
      <c r="C58" s="146"/>
      <c r="D58" s="147"/>
      <c r="E58" s="148"/>
      <c r="F58" s="43"/>
      <c r="G58" s="43"/>
      <c r="H58" s="42"/>
      <c r="I58" s="42"/>
      <c r="J58" s="42"/>
      <c r="K58" s="47"/>
      <c r="L58" s="35" t="str">
        <f t="shared" si="0"/>
        <v/>
      </c>
      <c r="M58" s="15" t="str">
        <f t="shared" si="1"/>
        <v/>
      </c>
      <c r="N58" s="15" t="str">
        <f t="shared" si="2"/>
        <v/>
      </c>
      <c r="O58" s="15">
        <f t="shared" si="3"/>
        <v>0</v>
      </c>
    </row>
    <row r="59" spans="1:15" ht="21" customHeight="1">
      <c r="A59" s="41">
        <f t="shared" si="5"/>
        <v>51</v>
      </c>
      <c r="B59" s="42"/>
      <c r="C59" s="146"/>
      <c r="D59" s="147"/>
      <c r="E59" s="148"/>
      <c r="F59" s="43"/>
      <c r="G59" s="43"/>
      <c r="H59" s="42"/>
      <c r="I59" s="42"/>
      <c r="J59" s="42"/>
      <c r="K59" s="47"/>
      <c r="L59" s="35" t="str">
        <f t="shared" si="0"/>
        <v/>
      </c>
      <c r="M59" s="15" t="str">
        <f t="shared" si="1"/>
        <v/>
      </c>
      <c r="N59" s="15" t="str">
        <f t="shared" si="2"/>
        <v/>
      </c>
      <c r="O59" s="15">
        <f t="shared" si="3"/>
        <v>0</v>
      </c>
    </row>
    <row r="60" spans="1:15" ht="21" customHeight="1">
      <c r="A60" s="41">
        <f t="shared" si="5"/>
        <v>52</v>
      </c>
      <c r="B60" s="42"/>
      <c r="C60" s="146"/>
      <c r="D60" s="147"/>
      <c r="E60" s="148"/>
      <c r="F60" s="43"/>
      <c r="G60" s="43"/>
      <c r="H60" s="42"/>
      <c r="I60" s="42"/>
      <c r="J60" s="42"/>
      <c r="K60" s="47"/>
      <c r="L60" s="35" t="str">
        <f t="shared" si="0"/>
        <v/>
      </c>
      <c r="M60" s="15" t="str">
        <f t="shared" si="1"/>
        <v/>
      </c>
      <c r="N60" s="15" t="str">
        <f t="shared" si="2"/>
        <v/>
      </c>
      <c r="O60" s="15">
        <f t="shared" si="3"/>
        <v>0</v>
      </c>
    </row>
    <row r="61" spans="1:15" ht="21" customHeight="1">
      <c r="A61" s="41">
        <f t="shared" si="5"/>
        <v>53</v>
      </c>
      <c r="B61" s="42"/>
      <c r="C61" s="146"/>
      <c r="D61" s="147"/>
      <c r="E61" s="148"/>
      <c r="F61" s="43"/>
      <c r="G61" s="43"/>
      <c r="H61" s="42"/>
      <c r="I61" s="42"/>
      <c r="J61" s="42"/>
      <c r="K61" s="47"/>
      <c r="L61" s="35" t="str">
        <f t="shared" si="0"/>
        <v/>
      </c>
      <c r="M61" s="15" t="str">
        <f t="shared" si="1"/>
        <v/>
      </c>
      <c r="N61" s="15" t="str">
        <f t="shared" si="2"/>
        <v/>
      </c>
      <c r="O61" s="15">
        <f t="shared" si="3"/>
        <v>0</v>
      </c>
    </row>
    <row r="62" spans="1:15" ht="21" customHeight="1">
      <c r="A62" s="41">
        <f t="shared" si="5"/>
        <v>54</v>
      </c>
      <c r="B62" s="42"/>
      <c r="C62" s="146"/>
      <c r="D62" s="147"/>
      <c r="E62" s="148"/>
      <c r="F62" s="43"/>
      <c r="G62" s="43"/>
      <c r="H62" s="42"/>
      <c r="I62" s="42"/>
      <c r="J62" s="42"/>
      <c r="K62" s="47"/>
      <c r="L62" s="35" t="str">
        <f t="shared" si="0"/>
        <v/>
      </c>
      <c r="M62" s="15" t="str">
        <f t="shared" si="1"/>
        <v/>
      </c>
      <c r="N62" s="15" t="str">
        <f t="shared" si="2"/>
        <v/>
      </c>
      <c r="O62" s="15">
        <f t="shared" si="3"/>
        <v>0</v>
      </c>
    </row>
    <row r="63" spans="1:15" ht="21" customHeight="1">
      <c r="A63" s="41">
        <f t="shared" si="5"/>
        <v>55</v>
      </c>
      <c r="B63" s="42"/>
      <c r="C63" s="146"/>
      <c r="D63" s="147"/>
      <c r="E63" s="148"/>
      <c r="F63" s="43"/>
      <c r="G63" s="43"/>
      <c r="H63" s="42"/>
      <c r="I63" s="42"/>
      <c r="J63" s="42"/>
      <c r="K63" s="47"/>
      <c r="L63" s="35" t="str">
        <f t="shared" si="0"/>
        <v/>
      </c>
      <c r="M63" s="15" t="str">
        <f t="shared" si="1"/>
        <v/>
      </c>
      <c r="N63" s="15" t="str">
        <f t="shared" si="2"/>
        <v/>
      </c>
      <c r="O63" s="15">
        <f t="shared" si="3"/>
        <v>0</v>
      </c>
    </row>
  </sheetData>
  <mergeCells count="63">
    <mergeCell ref="A1:K1"/>
    <mergeCell ref="A2:K2"/>
    <mergeCell ref="A3:K3"/>
    <mergeCell ref="A5:B5"/>
    <mergeCell ref="C5:K5"/>
    <mergeCell ref="C6:D6"/>
    <mergeCell ref="I6:K6"/>
    <mergeCell ref="C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C43:E43"/>
    <mergeCell ref="C44:E44"/>
    <mergeCell ref="C45:E45"/>
    <mergeCell ref="B41:E41"/>
    <mergeCell ref="B42:E42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61:E61"/>
    <mergeCell ref="C62:E62"/>
    <mergeCell ref="C63:E63"/>
    <mergeCell ref="C56:E56"/>
    <mergeCell ref="C57:E57"/>
    <mergeCell ref="C58:E58"/>
    <mergeCell ref="C59:E59"/>
    <mergeCell ref="C60:E60"/>
  </mergeCells>
  <dataValidations count="1">
    <dataValidation type="list" allowBlank="1" showInputMessage="1" showErrorMessage="1" sqref="G9:G63" xr:uid="{00000000-0002-0000-0400-000000000000}">
      <formula1>$P$9:$P$10</formula1>
    </dataValidation>
  </dataValidations>
  <pageMargins left="1.22013888888889" right="0.23611111111111099" top="0.74791666666666701" bottom="0.74791666666666701" header="0.31458333333333299" footer="0.31458333333333299"/>
  <pageSetup scale="71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V82"/>
  <sheetViews>
    <sheetView zoomScale="89" zoomScaleNormal="89" workbookViewId="0">
      <pane xSplit="2" ySplit="2" topLeftCell="E3" activePane="bottomRight" state="frozenSplit"/>
      <selection pane="topRight"/>
      <selection pane="bottomLeft"/>
      <selection pane="bottomRight" activeCell="Z3" sqref="Z3"/>
    </sheetView>
  </sheetViews>
  <sheetFormatPr baseColWidth="10" defaultColWidth="11.42578125" defaultRowHeight="15"/>
  <cols>
    <col min="1" max="1" width="5.7109375" customWidth="1"/>
    <col min="2" max="2" width="37.7109375" customWidth="1"/>
    <col min="3" max="3" width="13.28515625" customWidth="1"/>
    <col min="4" max="4" width="32.140625" style="5" customWidth="1"/>
    <col min="5" max="5" width="8.42578125" customWidth="1"/>
    <col min="6" max="6" width="8.28515625" customWidth="1"/>
    <col min="7" max="7" width="14.5703125" customWidth="1"/>
    <col min="8" max="8" width="8.28515625" customWidth="1"/>
    <col min="9" max="9" width="8.85546875" customWidth="1"/>
    <col min="10" max="25" width="3.42578125" customWidth="1"/>
    <col min="26" max="26" width="5.85546875" customWidth="1"/>
    <col min="27" max="27" width="3.42578125" customWidth="1"/>
    <col min="28" max="28" width="4.85546875" style="71" customWidth="1"/>
    <col min="29" max="29" width="5.5703125" style="71" customWidth="1"/>
    <col min="30" max="30" width="7.7109375" style="71" customWidth="1"/>
    <col min="31" max="31" width="10.140625" style="71" customWidth="1"/>
    <col min="32" max="32" width="11.28515625" style="71" customWidth="1"/>
    <col min="33" max="33" width="11.140625" style="71" customWidth="1"/>
    <col min="34" max="34" width="6.7109375" style="71" customWidth="1"/>
    <col min="35" max="35" width="11.42578125" style="71"/>
    <col min="36" max="48" width="11.42578125" style="15"/>
  </cols>
  <sheetData>
    <row r="1" spans="1:48">
      <c r="A1" s="163" t="s">
        <v>31</v>
      </c>
      <c r="B1" s="165" t="s">
        <v>33</v>
      </c>
      <c r="C1" s="167" t="s">
        <v>32</v>
      </c>
      <c r="D1" s="162" t="s">
        <v>42</v>
      </c>
      <c r="E1" s="160"/>
      <c r="F1" s="160"/>
      <c r="G1" s="160"/>
      <c r="H1" s="160"/>
      <c r="I1" s="161"/>
      <c r="J1" s="159" t="s">
        <v>43</v>
      </c>
      <c r="K1" s="160"/>
      <c r="L1" s="160"/>
      <c r="M1" s="160"/>
      <c r="N1" s="160"/>
      <c r="O1" s="160"/>
      <c r="P1" s="160"/>
      <c r="Q1" s="160"/>
      <c r="R1" s="169"/>
      <c r="S1" s="156" t="s">
        <v>44</v>
      </c>
      <c r="T1" s="157"/>
      <c r="U1" s="158"/>
      <c r="V1" s="159" t="s">
        <v>45</v>
      </c>
      <c r="W1" s="160"/>
      <c r="X1" s="160"/>
      <c r="Y1" s="161"/>
      <c r="Z1" s="162" t="s">
        <v>46</v>
      </c>
      <c r="AA1" s="161"/>
      <c r="AB1" s="94"/>
      <c r="AC1" s="94"/>
      <c r="AD1" s="94"/>
      <c r="AE1" s="94"/>
      <c r="AF1" s="94"/>
      <c r="AG1" s="94"/>
      <c r="AH1" s="94"/>
      <c r="AI1" s="94"/>
    </row>
    <row r="2" spans="1:48">
      <c r="A2" s="164"/>
      <c r="B2" s="166"/>
      <c r="C2" s="168"/>
      <c r="D2" s="72" t="s">
        <v>47</v>
      </c>
      <c r="E2" s="73" t="s">
        <v>48</v>
      </c>
      <c r="F2" s="73" t="s">
        <v>49</v>
      </c>
      <c r="G2" s="73" t="s">
        <v>50</v>
      </c>
      <c r="H2" s="73" t="s">
        <v>51</v>
      </c>
      <c r="I2" s="83" t="s">
        <v>52</v>
      </c>
      <c r="J2" s="84">
        <v>1</v>
      </c>
      <c r="K2" s="85">
        <v>2</v>
      </c>
      <c r="L2" s="85">
        <v>3</v>
      </c>
      <c r="M2" s="85">
        <v>4</v>
      </c>
      <c r="N2" s="85">
        <v>5</v>
      </c>
      <c r="O2" s="85">
        <v>6</v>
      </c>
      <c r="P2" s="85">
        <v>7</v>
      </c>
      <c r="Q2" s="85">
        <v>8</v>
      </c>
      <c r="R2" s="89">
        <v>9</v>
      </c>
      <c r="S2" s="72">
        <v>1</v>
      </c>
      <c r="T2" s="85">
        <v>2</v>
      </c>
      <c r="U2" s="90">
        <v>3</v>
      </c>
      <c r="V2" s="84">
        <v>1</v>
      </c>
      <c r="W2" s="85">
        <v>2</v>
      </c>
      <c r="X2" s="85">
        <v>3</v>
      </c>
      <c r="Y2" s="90">
        <v>4</v>
      </c>
      <c r="Z2" s="72">
        <v>1</v>
      </c>
      <c r="AA2" s="90">
        <v>2</v>
      </c>
      <c r="AB2" s="94"/>
      <c r="AC2" s="94" t="s">
        <v>53</v>
      </c>
      <c r="AD2" s="94" t="s">
        <v>54</v>
      </c>
      <c r="AE2" s="94" t="s">
        <v>55</v>
      </c>
      <c r="AF2" s="94" t="s">
        <v>56</v>
      </c>
      <c r="AG2" s="94" t="s">
        <v>57</v>
      </c>
      <c r="AH2" s="94" t="s">
        <v>58</v>
      </c>
      <c r="AI2" s="94"/>
    </row>
    <row r="3" spans="1:48">
      <c r="A3" s="74">
        <v>1</v>
      </c>
      <c r="B3" s="75">
        <f>Lista_Asistencia!C9</f>
        <v>0</v>
      </c>
      <c r="C3" s="76">
        <f>Lista_Asistencia!B9</f>
        <v>0</v>
      </c>
      <c r="D3" s="116"/>
      <c r="E3" s="77"/>
      <c r="F3" s="77"/>
      <c r="G3" s="77"/>
      <c r="H3" s="77"/>
      <c r="I3" s="86"/>
      <c r="J3" s="87"/>
      <c r="K3" s="88"/>
      <c r="L3" s="88"/>
      <c r="M3" s="88"/>
      <c r="N3" s="88"/>
      <c r="O3" s="88"/>
      <c r="P3" s="88"/>
      <c r="Q3" s="88"/>
      <c r="R3" s="91"/>
      <c r="S3" s="92"/>
      <c r="T3" s="88"/>
      <c r="U3" s="93"/>
      <c r="V3" s="87"/>
      <c r="W3" s="88"/>
      <c r="X3" s="88"/>
      <c r="Y3" s="93"/>
      <c r="Z3" s="92"/>
      <c r="AA3" s="93"/>
      <c r="AB3" s="94"/>
      <c r="AC3" s="94">
        <f>COUNTA(D3:I3)</f>
        <v>0</v>
      </c>
      <c r="AD3" s="94">
        <f>COUNTA(J3:R3)</f>
        <v>0</v>
      </c>
      <c r="AE3" s="94">
        <f>COUNTA(S3:U3)</f>
        <v>0</v>
      </c>
      <c r="AF3" s="94">
        <f>COUNTA(V3:Y3)</f>
        <v>0</v>
      </c>
      <c r="AG3" s="94">
        <f>COUNTA(Z3:AA3)</f>
        <v>0</v>
      </c>
      <c r="AH3" s="94">
        <f>SUM(AC3:AG3)</f>
        <v>0</v>
      </c>
      <c r="AI3" s="94"/>
      <c r="AK3" s="95">
        <v>17</v>
      </c>
      <c r="AL3" s="10" t="s">
        <v>59</v>
      </c>
      <c r="AM3" s="10"/>
      <c r="AN3" s="10"/>
    </row>
    <row r="4" spans="1:48">
      <c r="A4" s="78">
        <f>A3+1</f>
        <v>2</v>
      </c>
      <c r="B4" s="75">
        <f>Lista_Asistencia!C10</f>
        <v>0</v>
      </c>
      <c r="C4" s="76">
        <f>Lista_Asistencia!B10</f>
        <v>0</v>
      </c>
      <c r="D4" s="116"/>
      <c r="E4" s="77"/>
      <c r="F4" s="77"/>
      <c r="G4" s="77"/>
      <c r="H4" s="77"/>
      <c r="I4" s="86"/>
      <c r="J4" s="87"/>
      <c r="K4" s="88"/>
      <c r="L4" s="88"/>
      <c r="M4" s="88"/>
      <c r="N4" s="88"/>
      <c r="O4" s="88"/>
      <c r="P4" s="88"/>
      <c r="Q4" s="88"/>
      <c r="R4" s="91"/>
      <c r="S4" s="92"/>
      <c r="T4" s="88"/>
      <c r="U4" s="93"/>
      <c r="V4" s="87"/>
      <c r="W4" s="88"/>
      <c r="X4" s="88"/>
      <c r="Y4" s="93"/>
      <c r="Z4" s="92"/>
      <c r="AA4" s="93"/>
      <c r="AB4" s="94"/>
      <c r="AC4" s="94">
        <f t="shared" ref="AC4:AC57" si="0">COUNTA(D4:I4)</f>
        <v>0</v>
      </c>
      <c r="AD4" s="94">
        <f t="shared" ref="AD4:AD57" si="1">COUNTA(J4:R4)</f>
        <v>0</v>
      </c>
      <c r="AE4" s="94">
        <f t="shared" ref="AE4:AE57" si="2">COUNTA(S4:U4)</f>
        <v>0</v>
      </c>
      <c r="AF4" s="94">
        <f t="shared" ref="AF4:AF57" si="3">COUNTA(V4:Y4)</f>
        <v>0</v>
      </c>
      <c r="AG4" s="94">
        <f t="shared" ref="AG4:AG57" si="4">COUNTA(Z4:AA4)</f>
        <v>0</v>
      </c>
      <c r="AH4" s="94">
        <f t="shared" ref="AH4:AH57" si="5">SUM(AC4:AG4)</f>
        <v>0</v>
      </c>
      <c r="AI4" s="94"/>
      <c r="AJ4" s="15">
        <v>1</v>
      </c>
      <c r="AK4" s="95">
        <f>AK3+1</f>
        <v>18</v>
      </c>
      <c r="AL4" s="10" t="s">
        <v>60</v>
      </c>
      <c r="AM4" s="10"/>
      <c r="AN4" s="10"/>
      <c r="AO4" s="15">
        <v>2</v>
      </c>
      <c r="AP4" s="15">
        <f>AO4+1</f>
        <v>3</v>
      </c>
      <c r="AQ4" s="15">
        <f t="shared" ref="AQ4:AV4" si="6">AP4+1</f>
        <v>4</v>
      </c>
      <c r="AR4" s="15">
        <f t="shared" si="6"/>
        <v>5</v>
      </c>
      <c r="AS4" s="15">
        <f t="shared" si="6"/>
        <v>6</v>
      </c>
      <c r="AT4" s="15">
        <f t="shared" si="6"/>
        <v>7</v>
      </c>
      <c r="AU4" s="15">
        <f t="shared" si="6"/>
        <v>8</v>
      </c>
      <c r="AV4" s="15">
        <f t="shared" si="6"/>
        <v>9</v>
      </c>
    </row>
    <row r="5" spans="1:48">
      <c r="A5" s="78">
        <f t="shared" ref="A5:A57" si="7">A4+1</f>
        <v>3</v>
      </c>
      <c r="B5" s="75">
        <f>Lista_Asistencia!C11</f>
        <v>0</v>
      </c>
      <c r="C5" s="76">
        <f>Lista_Asistencia!B11</f>
        <v>0</v>
      </c>
      <c r="D5" s="116"/>
      <c r="E5" s="77"/>
      <c r="F5" s="77"/>
      <c r="G5" s="77"/>
      <c r="H5" s="77"/>
      <c r="I5" s="86"/>
      <c r="J5" s="87"/>
      <c r="K5" s="88"/>
      <c r="L5" s="88"/>
      <c r="M5" s="88"/>
      <c r="N5" s="88"/>
      <c r="O5" s="88"/>
      <c r="P5" s="88"/>
      <c r="Q5" s="88"/>
      <c r="R5" s="91"/>
      <c r="S5" s="92"/>
      <c r="T5" s="88"/>
      <c r="U5" s="93"/>
      <c r="V5" s="87"/>
      <c r="W5" s="88"/>
      <c r="X5" s="88"/>
      <c r="Y5" s="93"/>
      <c r="Z5" s="92"/>
      <c r="AA5" s="93"/>
      <c r="AB5" s="94"/>
      <c r="AC5" s="94">
        <f t="shared" si="0"/>
        <v>0</v>
      </c>
      <c r="AD5" s="94">
        <f t="shared" si="1"/>
        <v>0</v>
      </c>
      <c r="AE5" s="94">
        <f t="shared" si="2"/>
        <v>0</v>
      </c>
      <c r="AF5" s="94">
        <f t="shared" si="3"/>
        <v>0</v>
      </c>
      <c r="AG5" s="94">
        <f t="shared" si="4"/>
        <v>0</v>
      </c>
      <c r="AH5" s="94">
        <f t="shared" si="5"/>
        <v>0</v>
      </c>
      <c r="AI5" s="94"/>
      <c r="AK5" s="95">
        <f t="shared" ref="AK5:AK56" si="8">AK4+1</f>
        <v>19</v>
      </c>
      <c r="AL5" s="10" t="s">
        <v>61</v>
      </c>
      <c r="AM5" s="10"/>
      <c r="AN5" s="10"/>
    </row>
    <row r="6" spans="1:48">
      <c r="A6" s="78">
        <f t="shared" si="7"/>
        <v>4</v>
      </c>
      <c r="B6" s="75">
        <f>Lista_Asistencia!C12</f>
        <v>0</v>
      </c>
      <c r="C6" s="76">
        <f>Lista_Asistencia!B12</f>
        <v>0</v>
      </c>
      <c r="D6" s="116"/>
      <c r="E6" s="77"/>
      <c r="F6" s="77"/>
      <c r="G6" s="77"/>
      <c r="H6" s="77"/>
      <c r="I6" s="86"/>
      <c r="J6" s="87"/>
      <c r="K6" s="88"/>
      <c r="L6" s="88"/>
      <c r="M6" s="88"/>
      <c r="N6" s="88"/>
      <c r="O6" s="88"/>
      <c r="P6" s="88"/>
      <c r="Q6" s="88"/>
      <c r="R6" s="91"/>
      <c r="S6" s="92"/>
      <c r="T6" s="88"/>
      <c r="U6" s="93"/>
      <c r="V6" s="87"/>
      <c r="W6" s="88"/>
      <c r="X6" s="88"/>
      <c r="Y6" s="93"/>
      <c r="Z6" s="92"/>
      <c r="AA6" s="93"/>
      <c r="AB6" s="94"/>
      <c r="AC6" s="94">
        <f t="shared" si="0"/>
        <v>0</v>
      </c>
      <c r="AD6" s="94">
        <f t="shared" si="1"/>
        <v>0</v>
      </c>
      <c r="AE6" s="94">
        <f t="shared" si="2"/>
        <v>0</v>
      </c>
      <c r="AF6" s="94">
        <f t="shared" si="3"/>
        <v>0</v>
      </c>
      <c r="AG6" s="94">
        <f t="shared" si="4"/>
        <v>0</v>
      </c>
      <c r="AH6" s="94">
        <f t="shared" si="5"/>
        <v>0</v>
      </c>
      <c r="AI6" s="94"/>
      <c r="AK6" s="95">
        <f t="shared" si="8"/>
        <v>20</v>
      </c>
      <c r="AL6" s="10" t="s">
        <v>62</v>
      </c>
      <c r="AM6" s="10"/>
      <c r="AN6" s="10"/>
    </row>
    <row r="7" spans="1:48">
      <c r="A7" s="78">
        <f t="shared" si="7"/>
        <v>5</v>
      </c>
      <c r="B7" s="75">
        <f>Lista_Asistencia!C13</f>
        <v>0</v>
      </c>
      <c r="C7" s="76">
        <f>Lista_Asistencia!B13</f>
        <v>0</v>
      </c>
      <c r="D7" s="116"/>
      <c r="E7" s="77"/>
      <c r="F7" s="77"/>
      <c r="G7" s="77"/>
      <c r="H7" s="77"/>
      <c r="I7" s="86"/>
      <c r="J7" s="87"/>
      <c r="K7" s="88"/>
      <c r="L7" s="88"/>
      <c r="M7" s="88"/>
      <c r="N7" s="88"/>
      <c r="O7" s="88"/>
      <c r="P7" s="88"/>
      <c r="Q7" s="88"/>
      <c r="R7" s="91"/>
      <c r="S7" s="92"/>
      <c r="T7" s="88"/>
      <c r="U7" s="93"/>
      <c r="V7" s="87"/>
      <c r="W7" s="88"/>
      <c r="X7" s="88"/>
      <c r="Y7" s="93"/>
      <c r="Z7" s="92"/>
      <c r="AA7" s="93"/>
      <c r="AB7" s="94"/>
      <c r="AC7" s="94">
        <f t="shared" si="0"/>
        <v>0</v>
      </c>
      <c r="AD7" s="94">
        <f t="shared" si="1"/>
        <v>0</v>
      </c>
      <c r="AE7" s="94">
        <f t="shared" si="2"/>
        <v>0</v>
      </c>
      <c r="AF7" s="94">
        <f t="shared" si="3"/>
        <v>0</v>
      </c>
      <c r="AG7" s="94">
        <f t="shared" si="4"/>
        <v>0</v>
      </c>
      <c r="AH7" s="94">
        <f t="shared" si="5"/>
        <v>0</v>
      </c>
      <c r="AI7" s="94"/>
      <c r="AK7" s="95">
        <f t="shared" si="8"/>
        <v>21</v>
      </c>
      <c r="AL7" s="10" t="s">
        <v>63</v>
      </c>
      <c r="AM7" s="10"/>
      <c r="AN7" s="10"/>
    </row>
    <row r="8" spans="1:48">
      <c r="A8" s="78">
        <f t="shared" si="7"/>
        <v>6</v>
      </c>
      <c r="B8" s="75">
        <f>Lista_Asistencia!C14</f>
        <v>0</v>
      </c>
      <c r="C8" s="76">
        <f>Lista_Asistencia!B14</f>
        <v>0</v>
      </c>
      <c r="D8" s="116"/>
      <c r="E8" s="77"/>
      <c r="F8" s="77"/>
      <c r="G8" s="77"/>
      <c r="H8" s="77"/>
      <c r="I8" s="86"/>
      <c r="J8" s="87"/>
      <c r="K8" s="88"/>
      <c r="L8" s="88"/>
      <c r="M8" s="88"/>
      <c r="N8" s="88"/>
      <c r="O8" s="88"/>
      <c r="P8" s="88"/>
      <c r="Q8" s="88"/>
      <c r="R8" s="91"/>
      <c r="S8" s="92"/>
      <c r="T8" s="88"/>
      <c r="U8" s="93"/>
      <c r="V8" s="87"/>
      <c r="W8" s="88"/>
      <c r="X8" s="88"/>
      <c r="Y8" s="93"/>
      <c r="Z8" s="92"/>
      <c r="AA8" s="93"/>
      <c r="AB8" s="94"/>
      <c r="AC8" s="94">
        <f t="shared" si="0"/>
        <v>0</v>
      </c>
      <c r="AD8" s="94">
        <f t="shared" si="1"/>
        <v>0</v>
      </c>
      <c r="AE8" s="94">
        <f t="shared" si="2"/>
        <v>0</v>
      </c>
      <c r="AF8" s="94">
        <f t="shared" si="3"/>
        <v>0</v>
      </c>
      <c r="AG8" s="94">
        <f t="shared" si="4"/>
        <v>0</v>
      </c>
      <c r="AH8" s="94">
        <f t="shared" si="5"/>
        <v>0</v>
      </c>
      <c r="AI8" s="94"/>
      <c r="AK8" s="95">
        <f t="shared" si="8"/>
        <v>22</v>
      </c>
      <c r="AL8" s="10"/>
      <c r="AM8" s="10"/>
      <c r="AN8" s="10"/>
    </row>
    <row r="9" spans="1:48">
      <c r="A9" s="78">
        <f t="shared" si="7"/>
        <v>7</v>
      </c>
      <c r="B9" s="75">
        <f>Lista_Asistencia!C15</f>
        <v>0</v>
      </c>
      <c r="C9" s="76">
        <f>Lista_Asistencia!B15</f>
        <v>0</v>
      </c>
      <c r="D9" s="116"/>
      <c r="E9" s="77"/>
      <c r="F9" s="77"/>
      <c r="G9" s="77"/>
      <c r="H9" s="77"/>
      <c r="I9" s="86"/>
      <c r="J9" s="87"/>
      <c r="K9" s="88"/>
      <c r="L9" s="88"/>
      <c r="M9" s="88"/>
      <c r="N9" s="88"/>
      <c r="O9" s="88"/>
      <c r="P9" s="88"/>
      <c r="Q9" s="88"/>
      <c r="R9" s="91"/>
      <c r="S9" s="92"/>
      <c r="T9" s="88"/>
      <c r="U9" s="93"/>
      <c r="V9" s="87"/>
      <c r="W9" s="88"/>
      <c r="X9" s="88"/>
      <c r="Y9" s="93"/>
      <c r="Z9" s="92"/>
      <c r="AA9" s="93"/>
      <c r="AB9" s="94"/>
      <c r="AC9" s="94">
        <f t="shared" si="0"/>
        <v>0</v>
      </c>
      <c r="AD9" s="94">
        <f t="shared" si="1"/>
        <v>0</v>
      </c>
      <c r="AE9" s="94">
        <f t="shared" si="2"/>
        <v>0</v>
      </c>
      <c r="AF9" s="94">
        <f t="shared" si="3"/>
        <v>0</v>
      </c>
      <c r="AG9" s="94">
        <f t="shared" si="4"/>
        <v>0</v>
      </c>
      <c r="AH9" s="94">
        <f t="shared" si="5"/>
        <v>0</v>
      </c>
      <c r="AI9" s="94"/>
      <c r="AK9" s="95">
        <f t="shared" si="8"/>
        <v>23</v>
      </c>
      <c r="AL9" s="10" t="s">
        <v>64</v>
      </c>
      <c r="AM9" s="10" t="s">
        <v>65</v>
      </c>
      <c r="AN9" s="10" t="s">
        <v>65</v>
      </c>
    </row>
    <row r="10" spans="1:48">
      <c r="A10" s="78">
        <f t="shared" si="7"/>
        <v>8</v>
      </c>
      <c r="B10" s="75">
        <f>Lista_Asistencia!C16</f>
        <v>0</v>
      </c>
      <c r="C10" s="76">
        <f>Lista_Asistencia!B16</f>
        <v>0</v>
      </c>
      <c r="D10" s="116"/>
      <c r="E10" s="77"/>
      <c r="F10" s="77"/>
      <c r="G10" s="77"/>
      <c r="H10" s="77"/>
      <c r="I10" s="86"/>
      <c r="J10" s="87"/>
      <c r="K10" s="88"/>
      <c r="L10" s="88"/>
      <c r="M10" s="88"/>
      <c r="N10" s="88"/>
      <c r="O10" s="88"/>
      <c r="P10" s="88"/>
      <c r="Q10" s="88"/>
      <c r="R10" s="91"/>
      <c r="S10" s="92"/>
      <c r="T10" s="88"/>
      <c r="U10" s="93"/>
      <c r="V10" s="87"/>
      <c r="W10" s="88"/>
      <c r="X10" s="88"/>
      <c r="Y10" s="93"/>
      <c r="Z10" s="92"/>
      <c r="AA10" s="93"/>
      <c r="AB10" s="94"/>
      <c r="AC10" s="94">
        <f t="shared" si="0"/>
        <v>0</v>
      </c>
      <c r="AD10" s="94">
        <f t="shared" si="1"/>
        <v>0</v>
      </c>
      <c r="AE10" s="94">
        <f t="shared" si="2"/>
        <v>0</v>
      </c>
      <c r="AF10" s="94">
        <f t="shared" si="3"/>
        <v>0</v>
      </c>
      <c r="AG10" s="94">
        <f t="shared" si="4"/>
        <v>0</v>
      </c>
      <c r="AH10" s="94">
        <f t="shared" si="5"/>
        <v>0</v>
      </c>
      <c r="AI10" s="94"/>
      <c r="AK10" s="95">
        <f t="shared" si="8"/>
        <v>24</v>
      </c>
      <c r="AL10" s="10" t="s">
        <v>66</v>
      </c>
      <c r="AM10" s="10" t="s">
        <v>67</v>
      </c>
      <c r="AN10" s="10" t="s">
        <v>67</v>
      </c>
    </row>
    <row r="11" spans="1:48">
      <c r="A11" s="78">
        <f t="shared" si="7"/>
        <v>9</v>
      </c>
      <c r="B11" s="75">
        <f>Lista_Asistencia!C17</f>
        <v>0</v>
      </c>
      <c r="C11" s="76">
        <f>Lista_Asistencia!B17</f>
        <v>0</v>
      </c>
      <c r="D11" s="116"/>
      <c r="E11" s="77"/>
      <c r="F11" s="77"/>
      <c r="G11" s="77"/>
      <c r="H11" s="77"/>
      <c r="I11" s="86"/>
      <c r="J11" s="87"/>
      <c r="K11" s="88"/>
      <c r="L11" s="88"/>
      <c r="M11" s="88"/>
      <c r="N11" s="88"/>
      <c r="O11" s="88"/>
      <c r="P11" s="88"/>
      <c r="Q11" s="88"/>
      <c r="R11" s="91"/>
      <c r="S11" s="92"/>
      <c r="T11" s="88"/>
      <c r="U11" s="93"/>
      <c r="V11" s="87"/>
      <c r="W11" s="88"/>
      <c r="X11" s="88"/>
      <c r="Y11" s="93"/>
      <c r="Z11" s="92"/>
      <c r="AA11" s="93"/>
      <c r="AB11" s="94"/>
      <c r="AC11" s="94">
        <f t="shared" si="0"/>
        <v>0</v>
      </c>
      <c r="AD11" s="94">
        <f t="shared" si="1"/>
        <v>0</v>
      </c>
      <c r="AE11" s="94">
        <f t="shared" si="2"/>
        <v>0</v>
      </c>
      <c r="AF11" s="94">
        <f t="shared" si="3"/>
        <v>0</v>
      </c>
      <c r="AG11" s="94">
        <f t="shared" si="4"/>
        <v>0</v>
      </c>
      <c r="AH11" s="94">
        <f t="shared" si="5"/>
        <v>0</v>
      </c>
      <c r="AI11" s="94"/>
      <c r="AK11" s="95">
        <f t="shared" si="8"/>
        <v>25</v>
      </c>
      <c r="AL11" s="10"/>
      <c r="AM11" s="10"/>
      <c r="AN11" s="10"/>
    </row>
    <row r="12" spans="1:48">
      <c r="A12" s="78">
        <f t="shared" si="7"/>
        <v>10</v>
      </c>
      <c r="B12" s="75">
        <f>Lista_Asistencia!C18</f>
        <v>0</v>
      </c>
      <c r="C12" s="76">
        <f>Lista_Asistencia!B18</f>
        <v>0</v>
      </c>
      <c r="D12" s="116"/>
      <c r="E12" s="77"/>
      <c r="F12" s="77"/>
      <c r="G12" s="77"/>
      <c r="H12" s="77"/>
      <c r="I12" s="86"/>
      <c r="J12" s="87"/>
      <c r="K12" s="88"/>
      <c r="L12" s="88"/>
      <c r="M12" s="88"/>
      <c r="N12" s="88"/>
      <c r="O12" s="88"/>
      <c r="P12" s="88"/>
      <c r="Q12" s="88"/>
      <c r="R12" s="91"/>
      <c r="S12" s="92"/>
      <c r="T12" s="88"/>
      <c r="U12" s="93"/>
      <c r="V12" s="87"/>
      <c r="W12" s="88"/>
      <c r="X12" s="88"/>
      <c r="Y12" s="93"/>
      <c r="Z12" s="92"/>
      <c r="AA12" s="93"/>
      <c r="AB12" s="94"/>
      <c r="AC12" s="94">
        <f t="shared" si="0"/>
        <v>0</v>
      </c>
      <c r="AD12" s="94">
        <f t="shared" si="1"/>
        <v>0</v>
      </c>
      <c r="AE12" s="94">
        <f t="shared" si="2"/>
        <v>0</v>
      </c>
      <c r="AF12" s="94">
        <f t="shared" si="3"/>
        <v>0</v>
      </c>
      <c r="AG12" s="94">
        <f t="shared" si="4"/>
        <v>0</v>
      </c>
      <c r="AH12" s="94">
        <f t="shared" si="5"/>
        <v>0</v>
      </c>
      <c r="AI12" s="94"/>
      <c r="AK12" s="95">
        <f t="shared" si="8"/>
        <v>26</v>
      </c>
      <c r="AL12" s="10" t="s">
        <v>68</v>
      </c>
      <c r="AM12" s="10"/>
      <c r="AN12" s="10"/>
    </row>
    <row r="13" spans="1:48">
      <c r="A13" s="78">
        <f t="shared" si="7"/>
        <v>11</v>
      </c>
      <c r="B13" s="75">
        <f>Lista_Asistencia!C19</f>
        <v>0</v>
      </c>
      <c r="C13" s="76">
        <f>Lista_Asistencia!B19</f>
        <v>0</v>
      </c>
      <c r="D13" s="116"/>
      <c r="E13" s="77"/>
      <c r="F13" s="77"/>
      <c r="G13" s="77"/>
      <c r="H13" s="77"/>
      <c r="I13" s="86"/>
      <c r="J13" s="87"/>
      <c r="K13" s="88"/>
      <c r="L13" s="88"/>
      <c r="M13" s="88"/>
      <c r="N13" s="88"/>
      <c r="O13" s="88"/>
      <c r="P13" s="88"/>
      <c r="Q13" s="88"/>
      <c r="R13" s="91"/>
      <c r="S13" s="92"/>
      <c r="T13" s="88"/>
      <c r="U13" s="93"/>
      <c r="V13" s="87"/>
      <c r="W13" s="88"/>
      <c r="X13" s="88"/>
      <c r="Y13" s="93"/>
      <c r="Z13" s="92"/>
      <c r="AA13" s="93"/>
      <c r="AB13" s="94"/>
      <c r="AC13" s="94">
        <f t="shared" si="0"/>
        <v>0</v>
      </c>
      <c r="AD13" s="94">
        <f t="shared" si="1"/>
        <v>0</v>
      </c>
      <c r="AE13" s="94">
        <f t="shared" si="2"/>
        <v>0</v>
      </c>
      <c r="AF13" s="94">
        <f t="shared" si="3"/>
        <v>0</v>
      </c>
      <c r="AG13" s="94">
        <f t="shared" si="4"/>
        <v>0</v>
      </c>
      <c r="AH13" s="94">
        <f t="shared" si="5"/>
        <v>0</v>
      </c>
      <c r="AI13" s="94"/>
      <c r="AK13" s="95">
        <f t="shared" si="8"/>
        <v>27</v>
      </c>
      <c r="AL13" s="10" t="s">
        <v>69</v>
      </c>
      <c r="AM13" s="10"/>
      <c r="AN13" s="10"/>
    </row>
    <row r="14" spans="1:48">
      <c r="A14" s="78">
        <f t="shared" si="7"/>
        <v>12</v>
      </c>
      <c r="B14" s="75">
        <f>Lista_Asistencia!C20</f>
        <v>0</v>
      </c>
      <c r="C14" s="76">
        <f>Lista_Asistencia!B20</f>
        <v>0</v>
      </c>
      <c r="D14" s="116"/>
      <c r="E14" s="77"/>
      <c r="F14" s="77"/>
      <c r="G14" s="77"/>
      <c r="H14" s="77"/>
      <c r="I14" s="86"/>
      <c r="J14" s="87"/>
      <c r="K14" s="88"/>
      <c r="L14" s="88"/>
      <c r="M14" s="88"/>
      <c r="N14" s="88"/>
      <c r="O14" s="88"/>
      <c r="P14" s="88"/>
      <c r="Q14" s="88"/>
      <c r="R14" s="91"/>
      <c r="S14" s="92"/>
      <c r="T14" s="88"/>
      <c r="U14" s="93"/>
      <c r="V14" s="87"/>
      <c r="W14" s="88"/>
      <c r="X14" s="88"/>
      <c r="Y14" s="93"/>
      <c r="Z14" s="92"/>
      <c r="AA14" s="93"/>
      <c r="AB14" s="94"/>
      <c r="AC14" s="94">
        <f t="shared" si="0"/>
        <v>0</v>
      </c>
      <c r="AD14" s="94">
        <f t="shared" si="1"/>
        <v>0</v>
      </c>
      <c r="AE14" s="94">
        <f t="shared" si="2"/>
        <v>0</v>
      </c>
      <c r="AF14" s="94">
        <f t="shared" si="3"/>
        <v>0</v>
      </c>
      <c r="AG14" s="94">
        <f t="shared" si="4"/>
        <v>0</v>
      </c>
      <c r="AH14" s="94">
        <f t="shared" si="5"/>
        <v>0</v>
      </c>
      <c r="AI14" s="94"/>
      <c r="AK14" s="95">
        <f t="shared" si="8"/>
        <v>28</v>
      </c>
      <c r="AL14" s="10" t="s">
        <v>70</v>
      </c>
      <c r="AM14" s="10"/>
      <c r="AN14" s="10"/>
    </row>
    <row r="15" spans="1:48">
      <c r="A15" s="78">
        <f t="shared" si="7"/>
        <v>13</v>
      </c>
      <c r="B15" s="75">
        <f>Lista_Asistencia!C21</f>
        <v>0</v>
      </c>
      <c r="C15" s="76">
        <f>Lista_Asistencia!B21</f>
        <v>0</v>
      </c>
      <c r="D15" s="116"/>
      <c r="E15" s="77"/>
      <c r="F15" s="77"/>
      <c r="G15" s="77"/>
      <c r="H15" s="77"/>
      <c r="I15" s="86"/>
      <c r="J15" s="87"/>
      <c r="K15" s="88"/>
      <c r="L15" s="88"/>
      <c r="M15" s="88"/>
      <c r="N15" s="88"/>
      <c r="O15" s="88"/>
      <c r="P15" s="88"/>
      <c r="Q15" s="88"/>
      <c r="R15" s="91"/>
      <c r="S15" s="92"/>
      <c r="T15" s="88"/>
      <c r="U15" s="93"/>
      <c r="V15" s="87"/>
      <c r="W15" s="88"/>
      <c r="X15" s="88"/>
      <c r="Y15" s="93"/>
      <c r="Z15" s="92"/>
      <c r="AA15" s="93"/>
      <c r="AB15" s="94"/>
      <c r="AC15" s="94">
        <f t="shared" si="0"/>
        <v>0</v>
      </c>
      <c r="AD15" s="94">
        <f t="shared" si="1"/>
        <v>0</v>
      </c>
      <c r="AE15" s="94">
        <f t="shared" si="2"/>
        <v>0</v>
      </c>
      <c r="AF15" s="94">
        <f t="shared" si="3"/>
        <v>0</v>
      </c>
      <c r="AG15" s="94">
        <f t="shared" si="4"/>
        <v>0</v>
      </c>
      <c r="AH15" s="94">
        <f t="shared" si="5"/>
        <v>0</v>
      </c>
      <c r="AI15" s="94"/>
      <c r="AK15" s="95">
        <f t="shared" si="8"/>
        <v>29</v>
      </c>
      <c r="AL15" s="10"/>
      <c r="AM15" s="10"/>
      <c r="AN15" s="10"/>
    </row>
    <row r="16" spans="1:48">
      <c r="A16" s="78">
        <f t="shared" si="7"/>
        <v>14</v>
      </c>
      <c r="B16" s="75">
        <f>Lista_Asistencia!C22</f>
        <v>0</v>
      </c>
      <c r="C16" s="76">
        <f>Lista_Asistencia!B22</f>
        <v>0</v>
      </c>
      <c r="D16" s="116"/>
      <c r="E16" s="77"/>
      <c r="F16" s="77"/>
      <c r="G16" s="77"/>
      <c r="H16" s="77"/>
      <c r="I16" s="86"/>
      <c r="J16" s="87"/>
      <c r="K16" s="88"/>
      <c r="L16" s="88"/>
      <c r="M16" s="88"/>
      <c r="N16" s="88"/>
      <c r="O16" s="88"/>
      <c r="P16" s="88"/>
      <c r="Q16" s="88"/>
      <c r="R16" s="91"/>
      <c r="S16" s="92"/>
      <c r="T16" s="88"/>
      <c r="U16" s="93"/>
      <c r="V16" s="87"/>
      <c r="W16" s="88"/>
      <c r="X16" s="88"/>
      <c r="Y16" s="93"/>
      <c r="Z16" s="92"/>
      <c r="AA16" s="93"/>
      <c r="AB16" s="94"/>
      <c r="AC16" s="94">
        <f t="shared" si="0"/>
        <v>0</v>
      </c>
      <c r="AD16" s="94">
        <f t="shared" si="1"/>
        <v>0</v>
      </c>
      <c r="AE16" s="94">
        <f t="shared" si="2"/>
        <v>0</v>
      </c>
      <c r="AF16" s="94">
        <f t="shared" si="3"/>
        <v>0</v>
      </c>
      <c r="AG16" s="94">
        <f t="shared" si="4"/>
        <v>0</v>
      </c>
      <c r="AH16" s="94">
        <f t="shared" si="5"/>
        <v>0</v>
      </c>
      <c r="AI16" s="94"/>
      <c r="AK16" s="95">
        <f t="shared" si="8"/>
        <v>30</v>
      </c>
      <c r="AL16" s="10"/>
      <c r="AM16" s="10"/>
      <c r="AN16" s="10"/>
    </row>
    <row r="17" spans="1:40">
      <c r="A17" s="78">
        <f t="shared" si="7"/>
        <v>15</v>
      </c>
      <c r="B17" s="75">
        <f>Lista_Asistencia!C23</f>
        <v>0</v>
      </c>
      <c r="C17" s="76">
        <f>Lista_Asistencia!B23</f>
        <v>0</v>
      </c>
      <c r="D17" s="116"/>
      <c r="E17" s="77"/>
      <c r="F17" s="77"/>
      <c r="G17" s="77"/>
      <c r="H17" s="77"/>
      <c r="I17" s="86"/>
      <c r="J17" s="87"/>
      <c r="K17" s="88"/>
      <c r="L17" s="88"/>
      <c r="M17" s="88"/>
      <c r="N17" s="88"/>
      <c r="O17" s="88"/>
      <c r="P17" s="88"/>
      <c r="Q17" s="88"/>
      <c r="R17" s="91"/>
      <c r="S17" s="92"/>
      <c r="T17" s="88"/>
      <c r="U17" s="93"/>
      <c r="V17" s="87"/>
      <c r="W17" s="88"/>
      <c r="X17" s="88"/>
      <c r="Y17" s="93"/>
      <c r="Z17" s="92"/>
      <c r="AA17" s="93"/>
      <c r="AB17" s="94"/>
      <c r="AC17" s="94">
        <f t="shared" si="0"/>
        <v>0</v>
      </c>
      <c r="AD17" s="94">
        <f t="shared" si="1"/>
        <v>0</v>
      </c>
      <c r="AE17" s="94">
        <f t="shared" si="2"/>
        <v>0</v>
      </c>
      <c r="AF17" s="94">
        <f t="shared" si="3"/>
        <v>0</v>
      </c>
      <c r="AG17" s="94">
        <f t="shared" si="4"/>
        <v>0</v>
      </c>
      <c r="AH17" s="94">
        <f t="shared" si="5"/>
        <v>0</v>
      </c>
      <c r="AI17" s="94"/>
      <c r="AK17" s="95">
        <f t="shared" si="8"/>
        <v>31</v>
      </c>
      <c r="AL17" s="10"/>
      <c r="AM17" s="10"/>
      <c r="AN17" s="10"/>
    </row>
    <row r="18" spans="1:40">
      <c r="A18" s="78">
        <f t="shared" si="7"/>
        <v>16</v>
      </c>
      <c r="B18" s="75">
        <f>Lista_Asistencia!C24</f>
        <v>0</v>
      </c>
      <c r="C18" s="76">
        <f>Lista_Asistencia!B24</f>
        <v>0</v>
      </c>
      <c r="D18" s="116"/>
      <c r="E18" s="77"/>
      <c r="F18" s="77"/>
      <c r="G18" s="77"/>
      <c r="H18" s="77"/>
      <c r="I18" s="86"/>
      <c r="J18" s="87"/>
      <c r="K18" s="88"/>
      <c r="L18" s="88"/>
      <c r="M18" s="88"/>
      <c r="N18" s="88"/>
      <c r="O18" s="88"/>
      <c r="P18" s="88"/>
      <c r="Q18" s="88"/>
      <c r="R18" s="91"/>
      <c r="S18" s="92"/>
      <c r="T18" s="88"/>
      <c r="U18" s="93"/>
      <c r="V18" s="87"/>
      <c r="W18" s="88"/>
      <c r="X18" s="88"/>
      <c r="Y18" s="93"/>
      <c r="Z18" s="92"/>
      <c r="AA18" s="93"/>
      <c r="AB18" s="94"/>
      <c r="AC18" s="94">
        <f t="shared" si="0"/>
        <v>0</v>
      </c>
      <c r="AD18" s="94">
        <f t="shared" si="1"/>
        <v>0</v>
      </c>
      <c r="AE18" s="94">
        <f t="shared" si="2"/>
        <v>0</v>
      </c>
      <c r="AF18" s="94">
        <f t="shared" si="3"/>
        <v>0</v>
      </c>
      <c r="AG18" s="94">
        <f t="shared" si="4"/>
        <v>0</v>
      </c>
      <c r="AH18" s="94">
        <f t="shared" si="5"/>
        <v>0</v>
      </c>
      <c r="AI18" s="94"/>
      <c r="AK18" s="95">
        <f t="shared" si="8"/>
        <v>32</v>
      </c>
      <c r="AL18" s="10"/>
      <c r="AM18" s="10"/>
      <c r="AN18" s="10"/>
    </row>
    <row r="19" spans="1:40">
      <c r="A19" s="78">
        <f t="shared" si="7"/>
        <v>17</v>
      </c>
      <c r="B19" s="75">
        <f>Lista_Asistencia!C25</f>
        <v>0</v>
      </c>
      <c r="C19" s="76">
        <f>Lista_Asistencia!B25</f>
        <v>0</v>
      </c>
      <c r="D19" s="116"/>
      <c r="E19" s="77"/>
      <c r="F19" s="77"/>
      <c r="G19" s="77"/>
      <c r="H19" s="77"/>
      <c r="I19" s="86"/>
      <c r="J19" s="87"/>
      <c r="K19" s="88"/>
      <c r="L19" s="88"/>
      <c r="M19" s="88"/>
      <c r="N19" s="88"/>
      <c r="O19" s="88"/>
      <c r="P19" s="88"/>
      <c r="Q19" s="88"/>
      <c r="R19" s="91"/>
      <c r="S19" s="92"/>
      <c r="T19" s="88"/>
      <c r="U19" s="93"/>
      <c r="V19" s="87"/>
      <c r="W19" s="88"/>
      <c r="X19" s="88"/>
      <c r="Y19" s="93"/>
      <c r="Z19" s="92"/>
      <c r="AA19" s="93"/>
      <c r="AB19" s="94"/>
      <c r="AC19" s="94">
        <f t="shared" si="0"/>
        <v>0</v>
      </c>
      <c r="AD19" s="94">
        <f t="shared" si="1"/>
        <v>0</v>
      </c>
      <c r="AE19" s="94">
        <f t="shared" si="2"/>
        <v>0</v>
      </c>
      <c r="AF19" s="94">
        <f t="shared" si="3"/>
        <v>0</v>
      </c>
      <c r="AG19" s="94">
        <f t="shared" si="4"/>
        <v>0</v>
      </c>
      <c r="AH19" s="94">
        <f t="shared" si="5"/>
        <v>0</v>
      </c>
      <c r="AI19" s="94"/>
      <c r="AK19" s="95">
        <f t="shared" si="8"/>
        <v>33</v>
      </c>
      <c r="AL19" s="10"/>
      <c r="AM19" s="10"/>
      <c r="AN19" s="10"/>
    </row>
    <row r="20" spans="1:40">
      <c r="A20" s="78">
        <f t="shared" si="7"/>
        <v>18</v>
      </c>
      <c r="B20" s="75">
        <f>Lista_Asistencia!C26</f>
        <v>0</v>
      </c>
      <c r="C20" s="76">
        <f>Lista_Asistencia!B26</f>
        <v>0</v>
      </c>
      <c r="D20" s="116"/>
      <c r="E20" s="77"/>
      <c r="F20" s="77"/>
      <c r="G20" s="77"/>
      <c r="H20" s="77"/>
      <c r="I20" s="86"/>
      <c r="J20" s="87"/>
      <c r="K20" s="88"/>
      <c r="L20" s="88"/>
      <c r="M20" s="88"/>
      <c r="N20" s="88"/>
      <c r="O20" s="88"/>
      <c r="P20" s="88"/>
      <c r="Q20" s="88"/>
      <c r="R20" s="91"/>
      <c r="S20" s="92"/>
      <c r="T20" s="88"/>
      <c r="U20" s="93"/>
      <c r="V20" s="87"/>
      <c r="W20" s="88"/>
      <c r="X20" s="88"/>
      <c r="Y20" s="93"/>
      <c r="Z20" s="92"/>
      <c r="AA20" s="93"/>
      <c r="AB20" s="94"/>
      <c r="AC20" s="94">
        <f t="shared" si="0"/>
        <v>0</v>
      </c>
      <c r="AD20" s="94">
        <f t="shared" si="1"/>
        <v>0</v>
      </c>
      <c r="AE20" s="94">
        <f t="shared" si="2"/>
        <v>0</v>
      </c>
      <c r="AF20" s="94">
        <f t="shared" si="3"/>
        <v>0</v>
      </c>
      <c r="AG20" s="94">
        <f t="shared" si="4"/>
        <v>0</v>
      </c>
      <c r="AH20" s="94">
        <f t="shared" si="5"/>
        <v>0</v>
      </c>
      <c r="AI20" s="94"/>
      <c r="AK20" s="95">
        <f t="shared" si="8"/>
        <v>34</v>
      </c>
      <c r="AL20" s="10"/>
      <c r="AM20" s="10"/>
      <c r="AN20" s="10"/>
    </row>
    <row r="21" spans="1:40">
      <c r="A21" s="78">
        <f t="shared" si="7"/>
        <v>19</v>
      </c>
      <c r="B21" s="75">
        <f>Lista_Asistencia!C27</f>
        <v>0</v>
      </c>
      <c r="C21" s="76">
        <f>Lista_Asistencia!B27</f>
        <v>0</v>
      </c>
      <c r="D21" s="116"/>
      <c r="E21" s="77"/>
      <c r="F21" s="77"/>
      <c r="G21" s="77"/>
      <c r="H21" s="77"/>
      <c r="I21" s="86"/>
      <c r="J21" s="87"/>
      <c r="K21" s="88"/>
      <c r="L21" s="88"/>
      <c r="M21" s="88"/>
      <c r="N21" s="88"/>
      <c r="O21" s="88"/>
      <c r="P21" s="88"/>
      <c r="Q21" s="88"/>
      <c r="R21" s="91"/>
      <c r="S21" s="92"/>
      <c r="T21" s="88"/>
      <c r="U21" s="93"/>
      <c r="V21" s="87"/>
      <c r="W21" s="88"/>
      <c r="X21" s="88"/>
      <c r="Y21" s="93"/>
      <c r="Z21" s="92"/>
      <c r="AA21" s="93"/>
      <c r="AB21" s="94"/>
      <c r="AC21" s="94">
        <f t="shared" si="0"/>
        <v>0</v>
      </c>
      <c r="AD21" s="94">
        <f t="shared" si="1"/>
        <v>0</v>
      </c>
      <c r="AE21" s="94">
        <f t="shared" si="2"/>
        <v>0</v>
      </c>
      <c r="AF21" s="94">
        <f t="shared" si="3"/>
        <v>0</v>
      </c>
      <c r="AG21" s="94">
        <f t="shared" si="4"/>
        <v>0</v>
      </c>
      <c r="AH21" s="94">
        <f t="shared" si="5"/>
        <v>0</v>
      </c>
      <c r="AI21" s="94"/>
      <c r="AK21" s="95">
        <f t="shared" si="8"/>
        <v>35</v>
      </c>
      <c r="AL21" s="10"/>
      <c r="AM21" s="10"/>
      <c r="AN21" s="10"/>
    </row>
    <row r="22" spans="1:40">
      <c r="A22" s="78">
        <f t="shared" si="7"/>
        <v>20</v>
      </c>
      <c r="B22" s="75">
        <f>Lista_Asistencia!C28</f>
        <v>0</v>
      </c>
      <c r="C22" s="76">
        <f>Lista_Asistencia!B28</f>
        <v>0</v>
      </c>
      <c r="D22" s="116"/>
      <c r="E22" s="77"/>
      <c r="F22" s="77"/>
      <c r="G22" s="77"/>
      <c r="H22" s="77"/>
      <c r="I22" s="86"/>
      <c r="J22" s="87"/>
      <c r="K22" s="88"/>
      <c r="L22" s="88"/>
      <c r="M22" s="88"/>
      <c r="N22" s="88"/>
      <c r="O22" s="88"/>
      <c r="P22" s="88"/>
      <c r="Q22" s="88"/>
      <c r="R22" s="91"/>
      <c r="S22" s="92"/>
      <c r="T22" s="88"/>
      <c r="U22" s="93"/>
      <c r="V22" s="87"/>
      <c r="W22" s="88"/>
      <c r="X22" s="88"/>
      <c r="Y22" s="93"/>
      <c r="Z22" s="92"/>
      <c r="AA22" s="93"/>
      <c r="AB22" s="94"/>
      <c r="AC22" s="94">
        <f t="shared" si="0"/>
        <v>0</v>
      </c>
      <c r="AD22" s="94">
        <f t="shared" si="1"/>
        <v>0</v>
      </c>
      <c r="AE22" s="94">
        <f t="shared" si="2"/>
        <v>0</v>
      </c>
      <c r="AF22" s="94">
        <f t="shared" si="3"/>
        <v>0</v>
      </c>
      <c r="AG22" s="94">
        <f t="shared" si="4"/>
        <v>0</v>
      </c>
      <c r="AH22" s="94">
        <f t="shared" si="5"/>
        <v>0</v>
      </c>
      <c r="AI22" s="94"/>
      <c r="AK22" s="95">
        <f t="shared" si="8"/>
        <v>36</v>
      </c>
    </row>
    <row r="23" spans="1:40">
      <c r="A23" s="78">
        <f t="shared" si="7"/>
        <v>21</v>
      </c>
      <c r="B23" s="75">
        <f>Lista_Asistencia!C29</f>
        <v>0</v>
      </c>
      <c r="C23" s="76">
        <f>Lista_Asistencia!B29</f>
        <v>0</v>
      </c>
      <c r="D23" s="116"/>
      <c r="E23" s="77"/>
      <c r="F23" s="77"/>
      <c r="G23" s="77"/>
      <c r="H23" s="77"/>
      <c r="I23" s="86"/>
      <c r="J23" s="87"/>
      <c r="K23" s="88"/>
      <c r="L23" s="88"/>
      <c r="M23" s="88"/>
      <c r="N23" s="88"/>
      <c r="O23" s="88"/>
      <c r="P23" s="88"/>
      <c r="Q23" s="88"/>
      <c r="R23" s="91"/>
      <c r="S23" s="92"/>
      <c r="T23" s="88"/>
      <c r="U23" s="93"/>
      <c r="V23" s="87"/>
      <c r="W23" s="88"/>
      <c r="X23" s="88"/>
      <c r="Y23" s="93"/>
      <c r="Z23" s="92"/>
      <c r="AA23" s="93"/>
      <c r="AB23" s="94"/>
      <c r="AC23" s="94">
        <f t="shared" si="0"/>
        <v>0</v>
      </c>
      <c r="AD23" s="94">
        <f t="shared" si="1"/>
        <v>0</v>
      </c>
      <c r="AE23" s="94">
        <f t="shared" si="2"/>
        <v>0</v>
      </c>
      <c r="AF23" s="94">
        <f t="shared" si="3"/>
        <v>0</v>
      </c>
      <c r="AG23" s="94">
        <f t="shared" si="4"/>
        <v>0</v>
      </c>
      <c r="AH23" s="94">
        <f t="shared" si="5"/>
        <v>0</v>
      </c>
      <c r="AI23" s="94"/>
      <c r="AK23" s="95">
        <f t="shared" si="8"/>
        <v>37</v>
      </c>
    </row>
    <row r="24" spans="1:40">
      <c r="A24" s="78">
        <f t="shared" si="7"/>
        <v>22</v>
      </c>
      <c r="B24" s="75">
        <f>Lista_Asistencia!C30</f>
        <v>0</v>
      </c>
      <c r="C24" s="76">
        <f>Lista_Asistencia!B30</f>
        <v>0</v>
      </c>
      <c r="D24" s="116"/>
      <c r="E24" s="77"/>
      <c r="F24" s="77"/>
      <c r="G24" s="77"/>
      <c r="H24" s="77"/>
      <c r="I24" s="86"/>
      <c r="J24" s="87"/>
      <c r="K24" s="88"/>
      <c r="L24" s="88"/>
      <c r="M24" s="88"/>
      <c r="N24" s="88"/>
      <c r="O24" s="88"/>
      <c r="P24" s="88"/>
      <c r="Q24" s="88"/>
      <c r="R24" s="91"/>
      <c r="S24" s="92"/>
      <c r="T24" s="88"/>
      <c r="U24" s="93"/>
      <c r="V24" s="87"/>
      <c r="W24" s="88"/>
      <c r="X24" s="88"/>
      <c r="Y24" s="93"/>
      <c r="Z24" s="92"/>
      <c r="AA24" s="93"/>
      <c r="AB24" s="94"/>
      <c r="AC24" s="94">
        <f t="shared" ref="AC24:AC42" si="9">COUNTA(D24:I24)</f>
        <v>0</v>
      </c>
      <c r="AD24" s="94">
        <f t="shared" ref="AD24:AD42" si="10">COUNTA(J24:R24)</f>
        <v>0</v>
      </c>
      <c r="AE24" s="94">
        <f t="shared" ref="AE24:AE42" si="11">COUNTA(S24:U24)</f>
        <v>0</v>
      </c>
      <c r="AF24" s="94">
        <f t="shared" ref="AF24:AF42" si="12">COUNTA(V24:Y24)</f>
        <v>0</v>
      </c>
      <c r="AG24" s="94">
        <f t="shared" ref="AG24:AG42" si="13">COUNTA(Z24:AA24)</f>
        <v>0</v>
      </c>
      <c r="AH24" s="94">
        <f t="shared" ref="AH24:AH42" si="14">SUM(AC24:AG24)</f>
        <v>0</v>
      </c>
      <c r="AI24" s="94"/>
      <c r="AK24" s="95">
        <f t="shared" si="8"/>
        <v>38</v>
      </c>
    </row>
    <row r="25" spans="1:40">
      <c r="A25" s="78">
        <f t="shared" si="7"/>
        <v>23</v>
      </c>
      <c r="B25" s="75">
        <f>Lista_Asistencia!C31</f>
        <v>0</v>
      </c>
      <c r="C25" s="76">
        <f>Lista_Asistencia!B31</f>
        <v>0</v>
      </c>
      <c r="D25" s="116"/>
      <c r="E25" s="77"/>
      <c r="F25" s="77"/>
      <c r="G25" s="77"/>
      <c r="H25" s="77"/>
      <c r="I25" s="86"/>
      <c r="J25" s="87"/>
      <c r="K25" s="88"/>
      <c r="L25" s="88"/>
      <c r="M25" s="88"/>
      <c r="N25" s="88"/>
      <c r="O25" s="88"/>
      <c r="P25" s="88"/>
      <c r="Q25" s="88"/>
      <c r="R25" s="91"/>
      <c r="S25" s="92"/>
      <c r="T25" s="88"/>
      <c r="U25" s="93"/>
      <c r="V25" s="87"/>
      <c r="W25" s="88"/>
      <c r="X25" s="88"/>
      <c r="Y25" s="93"/>
      <c r="Z25" s="92"/>
      <c r="AA25" s="93"/>
      <c r="AB25" s="94"/>
      <c r="AC25" s="94">
        <f t="shared" si="9"/>
        <v>0</v>
      </c>
      <c r="AD25" s="94">
        <f t="shared" si="10"/>
        <v>0</v>
      </c>
      <c r="AE25" s="94">
        <f t="shared" si="11"/>
        <v>0</v>
      </c>
      <c r="AF25" s="94">
        <f t="shared" si="12"/>
        <v>0</v>
      </c>
      <c r="AG25" s="94">
        <f t="shared" si="13"/>
        <v>0</v>
      </c>
      <c r="AH25" s="94">
        <f t="shared" si="14"/>
        <v>0</v>
      </c>
      <c r="AI25" s="94"/>
      <c r="AK25" s="95">
        <f t="shared" si="8"/>
        <v>39</v>
      </c>
    </row>
    <row r="26" spans="1:40">
      <c r="A26" s="78">
        <f t="shared" si="7"/>
        <v>24</v>
      </c>
      <c r="B26" s="75">
        <f>Lista_Asistencia!C32</f>
        <v>0</v>
      </c>
      <c r="C26" s="76">
        <f>Lista_Asistencia!B32</f>
        <v>0</v>
      </c>
      <c r="D26" s="116"/>
      <c r="E26" s="77"/>
      <c r="F26" s="77"/>
      <c r="G26" s="77"/>
      <c r="H26" s="77"/>
      <c r="I26" s="86"/>
      <c r="J26" s="87"/>
      <c r="K26" s="88"/>
      <c r="L26" s="88"/>
      <c r="M26" s="88"/>
      <c r="N26" s="88"/>
      <c r="O26" s="88"/>
      <c r="P26" s="88"/>
      <c r="Q26" s="88"/>
      <c r="R26" s="91"/>
      <c r="S26" s="92"/>
      <c r="T26" s="88"/>
      <c r="U26" s="93"/>
      <c r="V26" s="87"/>
      <c r="W26" s="88"/>
      <c r="X26" s="88"/>
      <c r="Y26" s="93"/>
      <c r="Z26" s="92"/>
      <c r="AA26" s="93"/>
      <c r="AB26" s="94"/>
      <c r="AC26" s="94">
        <f t="shared" si="9"/>
        <v>0</v>
      </c>
      <c r="AD26" s="94">
        <f t="shared" si="10"/>
        <v>0</v>
      </c>
      <c r="AE26" s="94">
        <f t="shared" si="11"/>
        <v>0</v>
      </c>
      <c r="AF26" s="94">
        <f t="shared" si="12"/>
        <v>0</v>
      </c>
      <c r="AG26" s="94">
        <f t="shared" si="13"/>
        <v>0</v>
      </c>
      <c r="AH26" s="94">
        <f t="shared" si="14"/>
        <v>0</v>
      </c>
      <c r="AI26" s="94"/>
      <c r="AK26" s="95">
        <f t="shared" si="8"/>
        <v>40</v>
      </c>
    </row>
    <row r="27" spans="1:40">
      <c r="A27" s="78">
        <f t="shared" si="7"/>
        <v>25</v>
      </c>
      <c r="B27" s="75">
        <f>Lista_Asistencia!C33</f>
        <v>0</v>
      </c>
      <c r="C27" s="76">
        <f>Lista_Asistencia!B33</f>
        <v>0</v>
      </c>
      <c r="D27" s="116"/>
      <c r="E27" s="77"/>
      <c r="F27" s="77"/>
      <c r="G27" s="77"/>
      <c r="H27" s="77"/>
      <c r="I27" s="86"/>
      <c r="J27" s="87"/>
      <c r="K27" s="88"/>
      <c r="L27" s="88"/>
      <c r="M27" s="88"/>
      <c r="N27" s="88"/>
      <c r="O27" s="88"/>
      <c r="P27" s="88"/>
      <c r="Q27" s="88"/>
      <c r="R27" s="91"/>
      <c r="S27" s="92"/>
      <c r="T27" s="88"/>
      <c r="U27" s="93"/>
      <c r="V27" s="87"/>
      <c r="W27" s="88"/>
      <c r="X27" s="88"/>
      <c r="Y27" s="93"/>
      <c r="Z27" s="92"/>
      <c r="AA27" s="93"/>
      <c r="AB27" s="94"/>
      <c r="AC27" s="94">
        <f t="shared" si="9"/>
        <v>0</v>
      </c>
      <c r="AD27" s="94">
        <f t="shared" si="10"/>
        <v>0</v>
      </c>
      <c r="AE27" s="94">
        <f t="shared" si="11"/>
        <v>0</v>
      </c>
      <c r="AF27" s="94">
        <f t="shared" si="12"/>
        <v>0</v>
      </c>
      <c r="AG27" s="94">
        <f t="shared" si="13"/>
        <v>0</v>
      </c>
      <c r="AH27" s="94">
        <f t="shared" si="14"/>
        <v>0</v>
      </c>
      <c r="AI27" s="94"/>
      <c r="AK27" s="95">
        <f t="shared" si="8"/>
        <v>41</v>
      </c>
    </row>
    <row r="28" spans="1:40">
      <c r="A28" s="78">
        <f t="shared" si="7"/>
        <v>26</v>
      </c>
      <c r="B28" s="75">
        <f>Lista_Asistencia!C34</f>
        <v>0</v>
      </c>
      <c r="C28" s="76">
        <f>Lista_Asistencia!B34</f>
        <v>0</v>
      </c>
      <c r="D28" s="116"/>
      <c r="E28" s="77"/>
      <c r="F28" s="77"/>
      <c r="G28" s="77"/>
      <c r="H28" s="77"/>
      <c r="I28" s="86"/>
      <c r="J28" s="87"/>
      <c r="K28" s="88"/>
      <c r="L28" s="88"/>
      <c r="M28" s="88"/>
      <c r="N28" s="88"/>
      <c r="O28" s="88"/>
      <c r="P28" s="88"/>
      <c r="Q28" s="88"/>
      <c r="R28" s="91"/>
      <c r="S28" s="92"/>
      <c r="T28" s="88"/>
      <c r="U28" s="93"/>
      <c r="V28" s="87"/>
      <c r="W28" s="88"/>
      <c r="X28" s="88"/>
      <c r="Y28" s="93"/>
      <c r="Z28" s="92"/>
      <c r="AA28" s="93"/>
      <c r="AB28" s="94"/>
      <c r="AC28" s="94">
        <f t="shared" si="9"/>
        <v>0</v>
      </c>
      <c r="AD28" s="94">
        <f t="shared" si="10"/>
        <v>0</v>
      </c>
      <c r="AE28" s="94">
        <f t="shared" si="11"/>
        <v>0</v>
      </c>
      <c r="AF28" s="94">
        <f t="shared" si="12"/>
        <v>0</v>
      </c>
      <c r="AG28" s="94">
        <f t="shared" si="13"/>
        <v>0</v>
      </c>
      <c r="AH28" s="94">
        <f t="shared" si="14"/>
        <v>0</v>
      </c>
      <c r="AI28" s="94"/>
      <c r="AK28" s="95">
        <f t="shared" si="8"/>
        <v>42</v>
      </c>
    </row>
    <row r="29" spans="1:40">
      <c r="A29" s="78">
        <f t="shared" si="7"/>
        <v>27</v>
      </c>
      <c r="B29" s="75">
        <f>Lista_Asistencia!C35</f>
        <v>0</v>
      </c>
      <c r="C29" s="76">
        <f>Lista_Asistencia!B35</f>
        <v>0</v>
      </c>
      <c r="D29" s="116"/>
      <c r="E29" s="77"/>
      <c r="F29" s="77"/>
      <c r="G29" s="77"/>
      <c r="H29" s="77"/>
      <c r="I29" s="86"/>
      <c r="J29" s="87"/>
      <c r="K29" s="88"/>
      <c r="L29" s="88"/>
      <c r="M29" s="88"/>
      <c r="N29" s="88"/>
      <c r="O29" s="88"/>
      <c r="P29" s="88"/>
      <c r="Q29" s="88"/>
      <c r="R29" s="91"/>
      <c r="S29" s="92"/>
      <c r="T29" s="88"/>
      <c r="U29" s="93"/>
      <c r="V29" s="87"/>
      <c r="W29" s="88"/>
      <c r="X29" s="88"/>
      <c r="Y29" s="93"/>
      <c r="Z29" s="92"/>
      <c r="AA29" s="93"/>
      <c r="AB29" s="94"/>
      <c r="AC29" s="94">
        <f t="shared" si="9"/>
        <v>0</v>
      </c>
      <c r="AD29" s="94">
        <f t="shared" si="10"/>
        <v>0</v>
      </c>
      <c r="AE29" s="94">
        <f t="shared" si="11"/>
        <v>0</v>
      </c>
      <c r="AF29" s="94">
        <f t="shared" si="12"/>
        <v>0</v>
      </c>
      <c r="AG29" s="94">
        <f t="shared" si="13"/>
        <v>0</v>
      </c>
      <c r="AH29" s="94">
        <f t="shared" si="14"/>
        <v>0</v>
      </c>
      <c r="AI29" s="94"/>
      <c r="AK29" s="95">
        <f t="shared" si="8"/>
        <v>43</v>
      </c>
    </row>
    <row r="30" spans="1:40">
      <c r="A30" s="78">
        <f t="shared" si="7"/>
        <v>28</v>
      </c>
      <c r="B30" s="75">
        <f>Lista_Asistencia!C36</f>
        <v>0</v>
      </c>
      <c r="C30" s="76">
        <f>Lista_Asistencia!B36</f>
        <v>0</v>
      </c>
      <c r="D30" s="116"/>
      <c r="E30" s="77"/>
      <c r="F30" s="77"/>
      <c r="G30" s="77"/>
      <c r="H30" s="77"/>
      <c r="I30" s="86"/>
      <c r="J30" s="87"/>
      <c r="K30" s="88"/>
      <c r="L30" s="88"/>
      <c r="M30" s="88"/>
      <c r="N30" s="88"/>
      <c r="O30" s="88"/>
      <c r="P30" s="88"/>
      <c r="Q30" s="88"/>
      <c r="R30" s="91"/>
      <c r="S30" s="92"/>
      <c r="T30" s="88"/>
      <c r="U30" s="93"/>
      <c r="V30" s="87"/>
      <c r="W30" s="88"/>
      <c r="X30" s="88"/>
      <c r="Y30" s="93"/>
      <c r="Z30" s="92"/>
      <c r="AA30" s="93"/>
      <c r="AB30" s="94"/>
      <c r="AC30" s="94">
        <f t="shared" si="9"/>
        <v>0</v>
      </c>
      <c r="AD30" s="94">
        <f t="shared" si="10"/>
        <v>0</v>
      </c>
      <c r="AE30" s="94">
        <f t="shared" si="11"/>
        <v>0</v>
      </c>
      <c r="AF30" s="94">
        <f t="shared" si="12"/>
        <v>0</v>
      </c>
      <c r="AG30" s="94">
        <f t="shared" si="13"/>
        <v>0</v>
      </c>
      <c r="AH30" s="94">
        <f t="shared" si="14"/>
        <v>0</v>
      </c>
      <c r="AI30" s="94"/>
      <c r="AK30" s="95">
        <f t="shared" si="8"/>
        <v>44</v>
      </c>
    </row>
    <row r="31" spans="1:40">
      <c r="A31" s="78">
        <f t="shared" si="7"/>
        <v>29</v>
      </c>
      <c r="B31" s="75">
        <f>Lista_Asistencia!C37</f>
        <v>0</v>
      </c>
      <c r="C31" s="76">
        <f>Lista_Asistencia!B37</f>
        <v>0</v>
      </c>
      <c r="D31" s="116"/>
      <c r="E31" s="77"/>
      <c r="F31" s="77"/>
      <c r="G31" s="77"/>
      <c r="H31" s="77"/>
      <c r="I31" s="86"/>
      <c r="J31" s="87"/>
      <c r="K31" s="88"/>
      <c r="L31" s="88"/>
      <c r="M31" s="88"/>
      <c r="N31" s="88"/>
      <c r="O31" s="88"/>
      <c r="P31" s="88"/>
      <c r="Q31" s="88"/>
      <c r="R31" s="91"/>
      <c r="S31" s="92"/>
      <c r="T31" s="88"/>
      <c r="U31" s="93"/>
      <c r="V31" s="87"/>
      <c r="W31" s="88"/>
      <c r="X31" s="88"/>
      <c r="Y31" s="93"/>
      <c r="Z31" s="92"/>
      <c r="AA31" s="93"/>
      <c r="AB31" s="94"/>
      <c r="AC31" s="94">
        <f t="shared" si="9"/>
        <v>0</v>
      </c>
      <c r="AD31" s="94">
        <f t="shared" si="10"/>
        <v>0</v>
      </c>
      <c r="AE31" s="94">
        <f t="shared" si="11"/>
        <v>0</v>
      </c>
      <c r="AF31" s="94">
        <f t="shared" si="12"/>
        <v>0</v>
      </c>
      <c r="AG31" s="94">
        <f t="shared" si="13"/>
        <v>0</v>
      </c>
      <c r="AH31" s="94">
        <f t="shared" si="14"/>
        <v>0</v>
      </c>
      <c r="AI31" s="94"/>
      <c r="AK31" s="95">
        <f t="shared" si="8"/>
        <v>45</v>
      </c>
    </row>
    <row r="32" spans="1:40">
      <c r="A32" s="78">
        <f t="shared" si="7"/>
        <v>30</v>
      </c>
      <c r="B32" s="75">
        <f>Lista_Asistencia!C38</f>
        <v>0</v>
      </c>
      <c r="C32" s="76">
        <f>Lista_Asistencia!B38</f>
        <v>0</v>
      </c>
      <c r="D32" s="116"/>
      <c r="E32" s="77"/>
      <c r="F32" s="77"/>
      <c r="G32" s="77"/>
      <c r="H32" s="77"/>
      <c r="I32" s="86"/>
      <c r="J32" s="87"/>
      <c r="K32" s="88"/>
      <c r="L32" s="88"/>
      <c r="M32" s="88"/>
      <c r="N32" s="88"/>
      <c r="O32" s="88"/>
      <c r="P32" s="88"/>
      <c r="Q32" s="88"/>
      <c r="R32" s="91"/>
      <c r="S32" s="92"/>
      <c r="T32" s="88"/>
      <c r="U32" s="93"/>
      <c r="V32" s="87"/>
      <c r="W32" s="88"/>
      <c r="X32" s="88"/>
      <c r="Y32" s="93"/>
      <c r="Z32" s="92"/>
      <c r="AA32" s="93"/>
      <c r="AB32" s="94"/>
      <c r="AC32" s="94">
        <f t="shared" si="9"/>
        <v>0</v>
      </c>
      <c r="AD32" s="94">
        <f t="shared" si="10"/>
        <v>0</v>
      </c>
      <c r="AE32" s="94">
        <f t="shared" si="11"/>
        <v>0</v>
      </c>
      <c r="AF32" s="94">
        <f t="shared" si="12"/>
        <v>0</v>
      </c>
      <c r="AG32" s="94">
        <f t="shared" si="13"/>
        <v>0</v>
      </c>
      <c r="AH32" s="94">
        <f t="shared" si="14"/>
        <v>0</v>
      </c>
      <c r="AI32" s="94"/>
      <c r="AK32" s="95">
        <f t="shared" si="8"/>
        <v>46</v>
      </c>
    </row>
    <row r="33" spans="1:37">
      <c r="A33" s="78">
        <f t="shared" si="7"/>
        <v>31</v>
      </c>
      <c r="B33" s="75">
        <f>Lista_Asistencia!C39</f>
        <v>0</v>
      </c>
      <c r="C33" s="76">
        <f>Lista_Asistencia!B39</f>
        <v>0</v>
      </c>
      <c r="D33" s="116"/>
      <c r="E33" s="77"/>
      <c r="F33" s="77"/>
      <c r="G33" s="77"/>
      <c r="H33" s="77"/>
      <c r="I33" s="86"/>
      <c r="J33" s="87"/>
      <c r="K33" s="88"/>
      <c r="L33" s="88"/>
      <c r="M33" s="88"/>
      <c r="N33" s="88"/>
      <c r="O33" s="88"/>
      <c r="P33" s="88"/>
      <c r="Q33" s="88"/>
      <c r="R33" s="91"/>
      <c r="S33" s="92"/>
      <c r="T33" s="88"/>
      <c r="U33" s="93"/>
      <c r="V33" s="87"/>
      <c r="W33" s="88"/>
      <c r="X33" s="88"/>
      <c r="Y33" s="93"/>
      <c r="Z33" s="92"/>
      <c r="AA33" s="93"/>
      <c r="AB33" s="94"/>
      <c r="AC33" s="94">
        <f t="shared" si="9"/>
        <v>0</v>
      </c>
      <c r="AD33" s="94">
        <f t="shared" si="10"/>
        <v>0</v>
      </c>
      <c r="AE33" s="94">
        <f t="shared" si="11"/>
        <v>0</v>
      </c>
      <c r="AF33" s="94">
        <f t="shared" si="12"/>
        <v>0</v>
      </c>
      <c r="AG33" s="94">
        <f t="shared" si="13"/>
        <v>0</v>
      </c>
      <c r="AH33" s="94">
        <f t="shared" si="14"/>
        <v>0</v>
      </c>
      <c r="AI33" s="94"/>
      <c r="AK33" s="95">
        <f t="shared" si="8"/>
        <v>47</v>
      </c>
    </row>
    <row r="34" spans="1:37">
      <c r="A34" s="78">
        <f t="shared" si="7"/>
        <v>32</v>
      </c>
      <c r="B34" s="75">
        <f>Lista_Asistencia!C40</f>
        <v>0</v>
      </c>
      <c r="C34" s="76">
        <f>Lista_Asistencia!B40</f>
        <v>0</v>
      </c>
      <c r="D34" s="116"/>
      <c r="E34" s="77"/>
      <c r="F34" s="77"/>
      <c r="G34" s="77"/>
      <c r="H34" s="77"/>
      <c r="I34" s="86"/>
      <c r="J34" s="87"/>
      <c r="K34" s="88"/>
      <c r="L34" s="88"/>
      <c r="M34" s="88"/>
      <c r="N34" s="88"/>
      <c r="O34" s="88"/>
      <c r="P34" s="88"/>
      <c r="Q34" s="88"/>
      <c r="R34" s="91"/>
      <c r="S34" s="92"/>
      <c r="T34" s="88"/>
      <c r="U34" s="93"/>
      <c r="V34" s="87"/>
      <c r="W34" s="88"/>
      <c r="X34" s="88"/>
      <c r="Y34" s="93"/>
      <c r="Z34" s="92"/>
      <c r="AA34" s="93"/>
      <c r="AB34" s="94"/>
      <c r="AC34" s="94">
        <f t="shared" si="9"/>
        <v>0</v>
      </c>
      <c r="AD34" s="94">
        <f t="shared" si="10"/>
        <v>0</v>
      </c>
      <c r="AE34" s="94">
        <f t="shared" si="11"/>
        <v>0</v>
      </c>
      <c r="AF34" s="94">
        <f t="shared" si="12"/>
        <v>0</v>
      </c>
      <c r="AG34" s="94">
        <f t="shared" si="13"/>
        <v>0</v>
      </c>
      <c r="AH34" s="94">
        <f t="shared" si="14"/>
        <v>0</v>
      </c>
      <c r="AI34" s="94"/>
      <c r="AK34" s="95">
        <f t="shared" si="8"/>
        <v>48</v>
      </c>
    </row>
    <row r="35" spans="1:37">
      <c r="A35" s="78">
        <f t="shared" si="7"/>
        <v>33</v>
      </c>
      <c r="B35" s="75">
        <f>Lista_Asistencia!C41</f>
        <v>0</v>
      </c>
      <c r="C35" s="76">
        <f>Lista_Asistencia!B41</f>
        <v>0</v>
      </c>
      <c r="D35" s="116"/>
      <c r="E35" s="77"/>
      <c r="F35" s="77"/>
      <c r="G35" s="77"/>
      <c r="H35" s="77"/>
      <c r="I35" s="86"/>
      <c r="J35" s="87"/>
      <c r="K35" s="88"/>
      <c r="L35" s="88"/>
      <c r="M35" s="88"/>
      <c r="N35" s="88"/>
      <c r="O35" s="88"/>
      <c r="P35" s="88"/>
      <c r="Q35" s="88"/>
      <c r="R35" s="91"/>
      <c r="S35" s="92"/>
      <c r="T35" s="88"/>
      <c r="U35" s="93"/>
      <c r="V35" s="87"/>
      <c r="W35" s="88"/>
      <c r="X35" s="88"/>
      <c r="Y35" s="93"/>
      <c r="Z35" s="92"/>
      <c r="AA35" s="93"/>
      <c r="AB35" s="94"/>
      <c r="AC35" s="94">
        <f t="shared" si="9"/>
        <v>0</v>
      </c>
      <c r="AD35" s="94">
        <f t="shared" si="10"/>
        <v>0</v>
      </c>
      <c r="AE35" s="94">
        <f t="shared" si="11"/>
        <v>0</v>
      </c>
      <c r="AF35" s="94">
        <f t="shared" si="12"/>
        <v>0</v>
      </c>
      <c r="AG35" s="94">
        <f t="shared" si="13"/>
        <v>0</v>
      </c>
      <c r="AH35" s="94">
        <f t="shared" si="14"/>
        <v>0</v>
      </c>
      <c r="AI35" s="94"/>
      <c r="AK35" s="95">
        <f t="shared" si="8"/>
        <v>49</v>
      </c>
    </row>
    <row r="36" spans="1:37">
      <c r="A36" s="78">
        <f t="shared" si="7"/>
        <v>34</v>
      </c>
      <c r="B36" s="75">
        <f>Lista_Asistencia!C42</f>
        <v>0</v>
      </c>
      <c r="C36" s="76">
        <f>Lista_Asistencia!B42</f>
        <v>0</v>
      </c>
      <c r="D36" s="116"/>
      <c r="E36" s="77"/>
      <c r="F36" s="77"/>
      <c r="G36" s="77"/>
      <c r="H36" s="77"/>
      <c r="I36" s="86"/>
      <c r="J36" s="87"/>
      <c r="K36" s="88"/>
      <c r="L36" s="88"/>
      <c r="M36" s="88"/>
      <c r="N36" s="88"/>
      <c r="O36" s="88"/>
      <c r="P36" s="88"/>
      <c r="Q36" s="88"/>
      <c r="R36" s="91"/>
      <c r="S36" s="92"/>
      <c r="T36" s="88"/>
      <c r="U36" s="93"/>
      <c r="V36" s="87"/>
      <c r="W36" s="88"/>
      <c r="X36" s="88"/>
      <c r="Y36" s="93"/>
      <c r="Z36" s="92"/>
      <c r="AA36" s="93"/>
      <c r="AB36" s="94"/>
      <c r="AC36" s="94">
        <f t="shared" si="9"/>
        <v>0</v>
      </c>
      <c r="AD36" s="94">
        <f t="shared" si="10"/>
        <v>0</v>
      </c>
      <c r="AE36" s="94">
        <f t="shared" si="11"/>
        <v>0</v>
      </c>
      <c r="AF36" s="94">
        <f t="shared" si="12"/>
        <v>0</v>
      </c>
      <c r="AG36" s="94">
        <f t="shared" si="13"/>
        <v>0</v>
      </c>
      <c r="AH36" s="94">
        <f t="shared" si="14"/>
        <v>0</v>
      </c>
      <c r="AI36" s="94"/>
      <c r="AK36" s="95">
        <f t="shared" si="8"/>
        <v>50</v>
      </c>
    </row>
    <row r="37" spans="1:37">
      <c r="A37" s="78">
        <f t="shared" si="7"/>
        <v>35</v>
      </c>
      <c r="B37" s="75">
        <f>Lista_Asistencia!C43</f>
        <v>0</v>
      </c>
      <c r="C37" s="76">
        <f>Lista_Asistencia!B43</f>
        <v>0</v>
      </c>
      <c r="D37" s="116"/>
      <c r="E37" s="77"/>
      <c r="F37" s="77"/>
      <c r="G37" s="77"/>
      <c r="H37" s="77"/>
      <c r="I37" s="86"/>
      <c r="J37" s="87"/>
      <c r="K37" s="88"/>
      <c r="L37" s="88"/>
      <c r="M37" s="88"/>
      <c r="N37" s="88"/>
      <c r="O37" s="88"/>
      <c r="P37" s="88"/>
      <c r="Q37" s="88"/>
      <c r="R37" s="91"/>
      <c r="S37" s="92"/>
      <c r="T37" s="88"/>
      <c r="U37" s="93"/>
      <c r="V37" s="87"/>
      <c r="W37" s="88"/>
      <c r="X37" s="88"/>
      <c r="Y37" s="93"/>
      <c r="Z37" s="92"/>
      <c r="AA37" s="93"/>
      <c r="AB37" s="94"/>
      <c r="AC37" s="94">
        <f t="shared" si="9"/>
        <v>0</v>
      </c>
      <c r="AD37" s="94">
        <f t="shared" si="10"/>
        <v>0</v>
      </c>
      <c r="AE37" s="94">
        <f t="shared" si="11"/>
        <v>0</v>
      </c>
      <c r="AF37" s="94">
        <f t="shared" si="12"/>
        <v>0</v>
      </c>
      <c r="AG37" s="94">
        <f t="shared" si="13"/>
        <v>0</v>
      </c>
      <c r="AH37" s="94">
        <f t="shared" si="14"/>
        <v>0</v>
      </c>
      <c r="AI37" s="94"/>
      <c r="AK37" s="95">
        <f t="shared" si="8"/>
        <v>51</v>
      </c>
    </row>
    <row r="38" spans="1:37">
      <c r="A38" s="78">
        <f t="shared" si="7"/>
        <v>36</v>
      </c>
      <c r="B38" s="75">
        <f>Lista_Asistencia!C44</f>
        <v>0</v>
      </c>
      <c r="C38" s="76">
        <f>Lista_Asistencia!B44</f>
        <v>0</v>
      </c>
      <c r="D38" s="116"/>
      <c r="E38" s="77"/>
      <c r="F38" s="77"/>
      <c r="G38" s="77"/>
      <c r="H38" s="77"/>
      <c r="I38" s="86"/>
      <c r="J38" s="87"/>
      <c r="K38" s="88"/>
      <c r="L38" s="88"/>
      <c r="M38" s="88"/>
      <c r="N38" s="88"/>
      <c r="O38" s="88"/>
      <c r="P38" s="88"/>
      <c r="Q38" s="88"/>
      <c r="R38" s="91"/>
      <c r="S38" s="92"/>
      <c r="T38" s="88"/>
      <c r="U38" s="93"/>
      <c r="V38" s="87"/>
      <c r="W38" s="88"/>
      <c r="X38" s="88"/>
      <c r="Y38" s="93"/>
      <c r="Z38" s="92"/>
      <c r="AA38" s="93"/>
      <c r="AB38" s="94"/>
      <c r="AC38" s="94">
        <f t="shared" si="9"/>
        <v>0</v>
      </c>
      <c r="AD38" s="94">
        <f t="shared" si="10"/>
        <v>0</v>
      </c>
      <c r="AE38" s="94">
        <f t="shared" si="11"/>
        <v>0</v>
      </c>
      <c r="AF38" s="94">
        <f t="shared" si="12"/>
        <v>0</v>
      </c>
      <c r="AG38" s="94">
        <f t="shared" si="13"/>
        <v>0</v>
      </c>
      <c r="AH38" s="94">
        <f t="shared" si="14"/>
        <v>0</v>
      </c>
      <c r="AI38" s="94"/>
      <c r="AK38" s="95">
        <f t="shared" si="8"/>
        <v>52</v>
      </c>
    </row>
    <row r="39" spans="1:37">
      <c r="A39" s="78">
        <f t="shared" si="7"/>
        <v>37</v>
      </c>
      <c r="B39" s="75">
        <f>Lista_Asistencia!C45</f>
        <v>0</v>
      </c>
      <c r="C39" s="76">
        <f>Lista_Asistencia!B45</f>
        <v>0</v>
      </c>
      <c r="D39" s="116"/>
      <c r="E39" s="77"/>
      <c r="F39" s="77"/>
      <c r="G39" s="77"/>
      <c r="H39" s="77"/>
      <c r="I39" s="86"/>
      <c r="J39" s="87"/>
      <c r="K39" s="88"/>
      <c r="L39" s="88"/>
      <c r="M39" s="88"/>
      <c r="N39" s="88"/>
      <c r="O39" s="88"/>
      <c r="P39" s="88"/>
      <c r="Q39" s="88"/>
      <c r="R39" s="91"/>
      <c r="S39" s="92"/>
      <c r="T39" s="88"/>
      <c r="U39" s="93"/>
      <c r="V39" s="87"/>
      <c r="W39" s="88"/>
      <c r="X39" s="88"/>
      <c r="Y39" s="93"/>
      <c r="Z39" s="92"/>
      <c r="AA39" s="93"/>
      <c r="AB39" s="94"/>
      <c r="AC39" s="94">
        <f t="shared" si="9"/>
        <v>0</v>
      </c>
      <c r="AD39" s="94">
        <f t="shared" si="10"/>
        <v>0</v>
      </c>
      <c r="AE39" s="94">
        <f t="shared" si="11"/>
        <v>0</v>
      </c>
      <c r="AF39" s="94">
        <f t="shared" si="12"/>
        <v>0</v>
      </c>
      <c r="AG39" s="94">
        <f t="shared" si="13"/>
        <v>0</v>
      </c>
      <c r="AH39" s="94">
        <f t="shared" si="14"/>
        <v>0</v>
      </c>
      <c r="AI39" s="94"/>
      <c r="AK39" s="95">
        <f t="shared" si="8"/>
        <v>53</v>
      </c>
    </row>
    <row r="40" spans="1:37">
      <c r="A40" s="78">
        <f t="shared" si="7"/>
        <v>38</v>
      </c>
      <c r="B40" s="75">
        <f>Lista_Asistencia!C46</f>
        <v>0</v>
      </c>
      <c r="C40" s="76">
        <f>Lista_Asistencia!B46</f>
        <v>0</v>
      </c>
      <c r="D40" s="116"/>
      <c r="E40" s="77"/>
      <c r="F40" s="77"/>
      <c r="G40" s="77"/>
      <c r="H40" s="77"/>
      <c r="I40" s="86"/>
      <c r="J40" s="87"/>
      <c r="K40" s="88"/>
      <c r="L40" s="88"/>
      <c r="M40" s="88"/>
      <c r="N40" s="88"/>
      <c r="O40" s="88"/>
      <c r="P40" s="88"/>
      <c r="Q40" s="88"/>
      <c r="R40" s="91"/>
      <c r="S40" s="92"/>
      <c r="T40" s="88"/>
      <c r="U40" s="93"/>
      <c r="V40" s="87"/>
      <c r="W40" s="88"/>
      <c r="X40" s="88"/>
      <c r="Y40" s="93"/>
      <c r="Z40" s="92"/>
      <c r="AA40" s="93"/>
      <c r="AB40" s="94"/>
      <c r="AC40" s="94">
        <f t="shared" si="9"/>
        <v>0</v>
      </c>
      <c r="AD40" s="94">
        <f t="shared" si="10"/>
        <v>0</v>
      </c>
      <c r="AE40" s="94">
        <f t="shared" si="11"/>
        <v>0</v>
      </c>
      <c r="AF40" s="94">
        <f t="shared" si="12"/>
        <v>0</v>
      </c>
      <c r="AG40" s="94">
        <f t="shared" si="13"/>
        <v>0</v>
      </c>
      <c r="AH40" s="94">
        <f t="shared" si="14"/>
        <v>0</v>
      </c>
      <c r="AI40" s="94"/>
      <c r="AK40" s="95">
        <f t="shared" si="8"/>
        <v>54</v>
      </c>
    </row>
    <row r="41" spans="1:37">
      <c r="A41" s="78">
        <f t="shared" si="7"/>
        <v>39</v>
      </c>
      <c r="B41" s="75">
        <f>Lista_Asistencia!C47</f>
        <v>0</v>
      </c>
      <c r="C41" s="76">
        <f>Lista_Asistencia!B47</f>
        <v>0</v>
      </c>
      <c r="D41" s="116"/>
      <c r="E41" s="77"/>
      <c r="F41" s="77"/>
      <c r="G41" s="77"/>
      <c r="H41" s="77"/>
      <c r="I41" s="86"/>
      <c r="J41" s="87"/>
      <c r="K41" s="88"/>
      <c r="L41" s="88"/>
      <c r="M41" s="88"/>
      <c r="N41" s="88"/>
      <c r="O41" s="88"/>
      <c r="P41" s="88"/>
      <c r="Q41" s="88"/>
      <c r="R41" s="91"/>
      <c r="S41" s="92"/>
      <c r="T41" s="88"/>
      <c r="U41" s="93"/>
      <c r="V41" s="87"/>
      <c r="W41" s="88"/>
      <c r="X41" s="88"/>
      <c r="Y41" s="93"/>
      <c r="Z41" s="92"/>
      <c r="AA41" s="93"/>
      <c r="AB41" s="94"/>
      <c r="AC41" s="94">
        <f t="shared" si="9"/>
        <v>0</v>
      </c>
      <c r="AD41" s="94">
        <f t="shared" si="10"/>
        <v>0</v>
      </c>
      <c r="AE41" s="94">
        <f t="shared" si="11"/>
        <v>0</v>
      </c>
      <c r="AF41" s="94">
        <f t="shared" si="12"/>
        <v>0</v>
      </c>
      <c r="AG41" s="94">
        <f t="shared" si="13"/>
        <v>0</v>
      </c>
      <c r="AH41" s="94">
        <f t="shared" si="14"/>
        <v>0</v>
      </c>
      <c r="AI41" s="94"/>
      <c r="AK41" s="95">
        <f t="shared" si="8"/>
        <v>55</v>
      </c>
    </row>
    <row r="42" spans="1:37">
      <c r="A42" s="78">
        <f t="shared" si="7"/>
        <v>40</v>
      </c>
      <c r="B42" s="75">
        <f>Lista_Asistencia!C48</f>
        <v>0</v>
      </c>
      <c r="C42" s="76">
        <f>Lista_Asistencia!B48</f>
        <v>0</v>
      </c>
      <c r="D42" s="116"/>
      <c r="E42" s="77"/>
      <c r="F42" s="77"/>
      <c r="G42" s="77"/>
      <c r="H42" s="77"/>
      <c r="I42" s="86"/>
      <c r="J42" s="87"/>
      <c r="K42" s="88"/>
      <c r="L42" s="88"/>
      <c r="M42" s="88"/>
      <c r="N42" s="88"/>
      <c r="O42" s="88"/>
      <c r="P42" s="88"/>
      <c r="Q42" s="88"/>
      <c r="R42" s="91"/>
      <c r="S42" s="92"/>
      <c r="T42" s="88"/>
      <c r="U42" s="93"/>
      <c r="V42" s="87"/>
      <c r="W42" s="88"/>
      <c r="X42" s="88"/>
      <c r="Y42" s="93"/>
      <c r="Z42" s="92"/>
      <c r="AA42" s="93"/>
      <c r="AB42" s="94"/>
      <c r="AC42" s="94">
        <f t="shared" si="9"/>
        <v>0</v>
      </c>
      <c r="AD42" s="94">
        <f t="shared" si="10"/>
        <v>0</v>
      </c>
      <c r="AE42" s="94">
        <f t="shared" si="11"/>
        <v>0</v>
      </c>
      <c r="AF42" s="94">
        <f t="shared" si="12"/>
        <v>0</v>
      </c>
      <c r="AG42" s="94">
        <f t="shared" si="13"/>
        <v>0</v>
      </c>
      <c r="AH42" s="94">
        <f t="shared" si="14"/>
        <v>0</v>
      </c>
      <c r="AI42" s="94"/>
      <c r="AK42" s="95">
        <f t="shared" si="8"/>
        <v>56</v>
      </c>
    </row>
    <row r="43" spans="1:37">
      <c r="A43" s="78">
        <f t="shared" si="7"/>
        <v>41</v>
      </c>
      <c r="B43" s="75">
        <f>Lista_Asistencia!C49</f>
        <v>0</v>
      </c>
      <c r="C43" s="76">
        <f>Lista_Asistencia!B49</f>
        <v>0</v>
      </c>
      <c r="D43" s="116"/>
      <c r="E43" s="77"/>
      <c r="F43" s="77"/>
      <c r="G43" s="77"/>
      <c r="H43" s="77"/>
      <c r="I43" s="86"/>
      <c r="J43" s="87"/>
      <c r="K43" s="88"/>
      <c r="L43" s="88"/>
      <c r="M43" s="88"/>
      <c r="N43" s="88"/>
      <c r="O43" s="88"/>
      <c r="P43" s="88"/>
      <c r="Q43" s="88"/>
      <c r="R43" s="91"/>
      <c r="S43" s="92"/>
      <c r="T43" s="88"/>
      <c r="U43" s="93"/>
      <c r="V43" s="87"/>
      <c r="W43" s="88"/>
      <c r="X43" s="88"/>
      <c r="Y43" s="93"/>
      <c r="Z43" s="92"/>
      <c r="AA43" s="93"/>
      <c r="AB43" s="94"/>
      <c r="AC43" s="94">
        <f t="shared" si="0"/>
        <v>0</v>
      </c>
      <c r="AD43" s="94">
        <f t="shared" si="1"/>
        <v>0</v>
      </c>
      <c r="AE43" s="94">
        <f t="shared" si="2"/>
        <v>0</v>
      </c>
      <c r="AF43" s="94">
        <f t="shared" si="3"/>
        <v>0</v>
      </c>
      <c r="AG43" s="94">
        <f t="shared" si="4"/>
        <v>0</v>
      </c>
      <c r="AH43" s="94">
        <f t="shared" si="5"/>
        <v>0</v>
      </c>
      <c r="AI43" s="94"/>
      <c r="AK43" s="95">
        <f t="shared" si="8"/>
        <v>57</v>
      </c>
    </row>
    <row r="44" spans="1:37">
      <c r="A44" s="78">
        <f t="shared" si="7"/>
        <v>42</v>
      </c>
      <c r="B44" s="75">
        <f>Lista_Asistencia!C50</f>
        <v>0</v>
      </c>
      <c r="C44" s="76">
        <f>Lista_Asistencia!B50</f>
        <v>0</v>
      </c>
      <c r="D44" s="116"/>
      <c r="E44" s="77"/>
      <c r="F44" s="77"/>
      <c r="G44" s="77"/>
      <c r="H44" s="77"/>
      <c r="I44" s="86"/>
      <c r="J44" s="87"/>
      <c r="K44" s="88"/>
      <c r="L44" s="88"/>
      <c r="M44" s="88"/>
      <c r="N44" s="88"/>
      <c r="O44" s="88"/>
      <c r="P44" s="88"/>
      <c r="Q44" s="88"/>
      <c r="R44" s="91"/>
      <c r="S44" s="92"/>
      <c r="T44" s="88"/>
      <c r="U44" s="93"/>
      <c r="V44" s="87"/>
      <c r="W44" s="88"/>
      <c r="X44" s="88"/>
      <c r="Y44" s="93"/>
      <c r="Z44" s="92"/>
      <c r="AA44" s="93"/>
      <c r="AB44" s="94"/>
      <c r="AC44" s="94">
        <f t="shared" si="0"/>
        <v>0</v>
      </c>
      <c r="AD44" s="94">
        <f t="shared" si="1"/>
        <v>0</v>
      </c>
      <c r="AE44" s="94">
        <f t="shared" si="2"/>
        <v>0</v>
      </c>
      <c r="AF44" s="94">
        <f t="shared" si="3"/>
        <v>0</v>
      </c>
      <c r="AG44" s="94">
        <f t="shared" si="4"/>
        <v>0</v>
      </c>
      <c r="AH44" s="94">
        <f t="shared" si="5"/>
        <v>0</v>
      </c>
      <c r="AI44" s="94"/>
      <c r="AK44" s="95">
        <f t="shared" si="8"/>
        <v>58</v>
      </c>
    </row>
    <row r="45" spans="1:37">
      <c r="A45" s="78">
        <f t="shared" si="7"/>
        <v>43</v>
      </c>
      <c r="B45" s="75">
        <f>Lista_Asistencia!C51</f>
        <v>0</v>
      </c>
      <c r="C45" s="76">
        <f>Lista_Asistencia!B51</f>
        <v>0</v>
      </c>
      <c r="D45" s="116"/>
      <c r="E45" s="77"/>
      <c r="F45" s="77"/>
      <c r="G45" s="77"/>
      <c r="H45" s="77"/>
      <c r="I45" s="86"/>
      <c r="J45" s="87"/>
      <c r="K45" s="88"/>
      <c r="L45" s="88"/>
      <c r="M45" s="88"/>
      <c r="N45" s="88"/>
      <c r="O45" s="88"/>
      <c r="P45" s="88"/>
      <c r="Q45" s="88"/>
      <c r="R45" s="91"/>
      <c r="S45" s="92"/>
      <c r="T45" s="88"/>
      <c r="U45" s="93"/>
      <c r="V45" s="87"/>
      <c r="W45" s="88"/>
      <c r="X45" s="88"/>
      <c r="Y45" s="93"/>
      <c r="Z45" s="92"/>
      <c r="AA45" s="93"/>
      <c r="AB45" s="94"/>
      <c r="AC45" s="94">
        <f t="shared" si="0"/>
        <v>0</v>
      </c>
      <c r="AD45" s="94">
        <f t="shared" si="1"/>
        <v>0</v>
      </c>
      <c r="AE45" s="94">
        <f t="shared" si="2"/>
        <v>0</v>
      </c>
      <c r="AF45" s="94">
        <f t="shared" si="3"/>
        <v>0</v>
      </c>
      <c r="AG45" s="94">
        <f t="shared" si="4"/>
        <v>0</v>
      </c>
      <c r="AH45" s="94">
        <f t="shared" si="5"/>
        <v>0</v>
      </c>
      <c r="AI45" s="94"/>
      <c r="AK45" s="95">
        <f t="shared" si="8"/>
        <v>59</v>
      </c>
    </row>
    <row r="46" spans="1:37">
      <c r="A46" s="78">
        <f t="shared" si="7"/>
        <v>44</v>
      </c>
      <c r="B46" s="75">
        <f>Lista_Asistencia!C52</f>
        <v>0</v>
      </c>
      <c r="C46" s="76">
        <f>Lista_Asistencia!B52</f>
        <v>0</v>
      </c>
      <c r="D46" s="116"/>
      <c r="E46" s="77"/>
      <c r="F46" s="77"/>
      <c r="G46" s="77"/>
      <c r="H46" s="77"/>
      <c r="I46" s="86"/>
      <c r="J46" s="87"/>
      <c r="K46" s="88"/>
      <c r="L46" s="88"/>
      <c r="M46" s="88"/>
      <c r="N46" s="88"/>
      <c r="O46" s="88"/>
      <c r="P46" s="88"/>
      <c r="Q46" s="88"/>
      <c r="R46" s="91"/>
      <c r="S46" s="92"/>
      <c r="T46" s="88"/>
      <c r="U46" s="93"/>
      <c r="V46" s="87"/>
      <c r="W46" s="88"/>
      <c r="X46" s="88"/>
      <c r="Y46" s="93"/>
      <c r="Z46" s="92"/>
      <c r="AA46" s="93"/>
      <c r="AB46" s="94"/>
      <c r="AC46" s="94">
        <f t="shared" si="0"/>
        <v>0</v>
      </c>
      <c r="AD46" s="94">
        <f t="shared" si="1"/>
        <v>0</v>
      </c>
      <c r="AE46" s="94">
        <f t="shared" si="2"/>
        <v>0</v>
      </c>
      <c r="AF46" s="94">
        <f t="shared" si="3"/>
        <v>0</v>
      </c>
      <c r="AG46" s="94">
        <f t="shared" si="4"/>
        <v>0</v>
      </c>
      <c r="AH46" s="94">
        <f t="shared" si="5"/>
        <v>0</v>
      </c>
      <c r="AI46" s="94"/>
      <c r="AK46" s="95">
        <f t="shared" si="8"/>
        <v>60</v>
      </c>
    </row>
    <row r="47" spans="1:37">
      <c r="A47" s="78">
        <f t="shared" si="7"/>
        <v>45</v>
      </c>
      <c r="B47" s="75">
        <f>Lista_Asistencia!C53</f>
        <v>0</v>
      </c>
      <c r="C47" s="76">
        <f>Lista_Asistencia!B53</f>
        <v>0</v>
      </c>
      <c r="D47" s="116"/>
      <c r="E47" s="77"/>
      <c r="F47" s="77"/>
      <c r="G47" s="77"/>
      <c r="H47" s="77"/>
      <c r="I47" s="86"/>
      <c r="J47" s="87"/>
      <c r="K47" s="88"/>
      <c r="L47" s="88"/>
      <c r="M47" s="88"/>
      <c r="N47" s="88"/>
      <c r="O47" s="88"/>
      <c r="P47" s="88"/>
      <c r="Q47" s="88"/>
      <c r="R47" s="91"/>
      <c r="S47" s="92"/>
      <c r="T47" s="88"/>
      <c r="U47" s="93"/>
      <c r="V47" s="87"/>
      <c r="W47" s="88"/>
      <c r="X47" s="88"/>
      <c r="Y47" s="93"/>
      <c r="Z47" s="92"/>
      <c r="AA47" s="93"/>
      <c r="AB47" s="94"/>
      <c r="AC47" s="94">
        <f t="shared" si="0"/>
        <v>0</v>
      </c>
      <c r="AD47" s="94">
        <f t="shared" si="1"/>
        <v>0</v>
      </c>
      <c r="AE47" s="94">
        <f t="shared" si="2"/>
        <v>0</v>
      </c>
      <c r="AF47" s="94">
        <f t="shared" si="3"/>
        <v>0</v>
      </c>
      <c r="AG47" s="94">
        <f t="shared" si="4"/>
        <v>0</v>
      </c>
      <c r="AH47" s="94">
        <f t="shared" si="5"/>
        <v>0</v>
      </c>
      <c r="AI47" s="94"/>
      <c r="AK47" s="95">
        <f t="shared" si="8"/>
        <v>61</v>
      </c>
    </row>
    <row r="48" spans="1:37">
      <c r="A48" s="78">
        <f t="shared" si="7"/>
        <v>46</v>
      </c>
      <c r="B48" s="75">
        <f>Lista_Asistencia!C54</f>
        <v>0</v>
      </c>
      <c r="C48" s="76">
        <f>Lista_Asistencia!B54</f>
        <v>0</v>
      </c>
      <c r="D48" s="116"/>
      <c r="E48" s="77"/>
      <c r="F48" s="77"/>
      <c r="G48" s="77"/>
      <c r="H48" s="77"/>
      <c r="I48" s="86"/>
      <c r="J48" s="87"/>
      <c r="K48" s="88"/>
      <c r="L48" s="88"/>
      <c r="M48" s="88"/>
      <c r="N48" s="88"/>
      <c r="O48" s="88"/>
      <c r="P48" s="88"/>
      <c r="Q48" s="88"/>
      <c r="R48" s="91"/>
      <c r="S48" s="92"/>
      <c r="T48" s="88"/>
      <c r="U48" s="93"/>
      <c r="V48" s="87"/>
      <c r="W48" s="88"/>
      <c r="X48" s="88"/>
      <c r="Y48" s="93"/>
      <c r="Z48" s="92"/>
      <c r="AA48" s="93"/>
      <c r="AB48" s="94"/>
      <c r="AC48" s="94">
        <f t="shared" si="0"/>
        <v>0</v>
      </c>
      <c r="AD48" s="94">
        <f t="shared" si="1"/>
        <v>0</v>
      </c>
      <c r="AE48" s="94">
        <f t="shared" si="2"/>
        <v>0</v>
      </c>
      <c r="AF48" s="94">
        <f t="shared" si="3"/>
        <v>0</v>
      </c>
      <c r="AG48" s="94">
        <f t="shared" si="4"/>
        <v>0</v>
      </c>
      <c r="AH48" s="94">
        <f t="shared" si="5"/>
        <v>0</v>
      </c>
      <c r="AI48" s="94"/>
      <c r="AK48" s="95">
        <f t="shared" si="8"/>
        <v>62</v>
      </c>
    </row>
    <row r="49" spans="1:37">
      <c r="A49" s="78">
        <f t="shared" si="7"/>
        <v>47</v>
      </c>
      <c r="B49" s="75">
        <f>Lista_Asistencia!C55</f>
        <v>0</v>
      </c>
      <c r="C49" s="76">
        <f>Lista_Asistencia!B55</f>
        <v>0</v>
      </c>
      <c r="D49" s="116"/>
      <c r="E49" s="77"/>
      <c r="F49" s="77"/>
      <c r="G49" s="77"/>
      <c r="H49" s="77"/>
      <c r="I49" s="86"/>
      <c r="J49" s="87"/>
      <c r="K49" s="88"/>
      <c r="L49" s="88"/>
      <c r="M49" s="88"/>
      <c r="N49" s="88"/>
      <c r="O49" s="88"/>
      <c r="P49" s="88"/>
      <c r="Q49" s="88"/>
      <c r="R49" s="91"/>
      <c r="S49" s="92"/>
      <c r="T49" s="88"/>
      <c r="U49" s="93"/>
      <c r="V49" s="87"/>
      <c r="W49" s="88"/>
      <c r="X49" s="88"/>
      <c r="Y49" s="93"/>
      <c r="Z49" s="92"/>
      <c r="AA49" s="93"/>
      <c r="AB49" s="94"/>
      <c r="AC49" s="94">
        <f t="shared" si="0"/>
        <v>0</v>
      </c>
      <c r="AD49" s="94">
        <f t="shared" si="1"/>
        <v>0</v>
      </c>
      <c r="AE49" s="94">
        <f t="shared" si="2"/>
        <v>0</v>
      </c>
      <c r="AF49" s="94">
        <f t="shared" si="3"/>
        <v>0</v>
      </c>
      <c r="AG49" s="94">
        <f t="shared" si="4"/>
        <v>0</v>
      </c>
      <c r="AH49" s="94">
        <f t="shared" si="5"/>
        <v>0</v>
      </c>
      <c r="AI49" s="94"/>
      <c r="AK49" s="95">
        <f t="shared" si="8"/>
        <v>63</v>
      </c>
    </row>
    <row r="50" spans="1:37">
      <c r="A50" s="78">
        <f t="shared" si="7"/>
        <v>48</v>
      </c>
      <c r="B50" s="75">
        <f>Lista_Asistencia!C56</f>
        <v>0</v>
      </c>
      <c r="C50" s="76">
        <f>Lista_Asistencia!B56</f>
        <v>0</v>
      </c>
      <c r="D50" s="116"/>
      <c r="E50" s="77"/>
      <c r="F50" s="77"/>
      <c r="G50" s="77"/>
      <c r="H50" s="77"/>
      <c r="I50" s="86"/>
      <c r="J50" s="87"/>
      <c r="K50" s="88"/>
      <c r="L50" s="88"/>
      <c r="M50" s="88"/>
      <c r="N50" s="88"/>
      <c r="O50" s="88"/>
      <c r="P50" s="88"/>
      <c r="Q50" s="88"/>
      <c r="R50" s="91"/>
      <c r="S50" s="92"/>
      <c r="T50" s="88"/>
      <c r="U50" s="93"/>
      <c r="V50" s="87"/>
      <c r="W50" s="88"/>
      <c r="X50" s="88"/>
      <c r="Y50" s="93"/>
      <c r="Z50" s="92"/>
      <c r="AA50" s="93"/>
      <c r="AB50" s="94"/>
      <c r="AC50" s="94">
        <f t="shared" si="0"/>
        <v>0</v>
      </c>
      <c r="AD50" s="94">
        <f t="shared" si="1"/>
        <v>0</v>
      </c>
      <c r="AE50" s="94">
        <f t="shared" si="2"/>
        <v>0</v>
      </c>
      <c r="AF50" s="94">
        <f t="shared" si="3"/>
        <v>0</v>
      </c>
      <c r="AG50" s="94">
        <f t="shared" si="4"/>
        <v>0</v>
      </c>
      <c r="AH50" s="94">
        <f t="shared" si="5"/>
        <v>0</v>
      </c>
      <c r="AI50" s="94"/>
      <c r="AK50" s="95">
        <f t="shared" si="8"/>
        <v>64</v>
      </c>
    </row>
    <row r="51" spans="1:37">
      <c r="A51" s="78">
        <f t="shared" si="7"/>
        <v>49</v>
      </c>
      <c r="B51" s="75">
        <f>Lista_Asistencia!C57</f>
        <v>0</v>
      </c>
      <c r="C51" s="76">
        <f>Lista_Asistencia!B57</f>
        <v>0</v>
      </c>
      <c r="D51" s="116"/>
      <c r="E51" s="77"/>
      <c r="F51" s="77"/>
      <c r="G51" s="77"/>
      <c r="H51" s="77"/>
      <c r="I51" s="86"/>
      <c r="J51" s="87"/>
      <c r="K51" s="88"/>
      <c r="L51" s="88"/>
      <c r="M51" s="88"/>
      <c r="N51" s="88"/>
      <c r="O51" s="88"/>
      <c r="P51" s="88"/>
      <c r="Q51" s="88"/>
      <c r="R51" s="91"/>
      <c r="S51" s="92"/>
      <c r="T51" s="88"/>
      <c r="U51" s="93"/>
      <c r="V51" s="87"/>
      <c r="W51" s="88"/>
      <c r="X51" s="88"/>
      <c r="Y51" s="93"/>
      <c r="Z51" s="92"/>
      <c r="AA51" s="93"/>
      <c r="AB51" s="94"/>
      <c r="AC51" s="94">
        <f t="shared" si="0"/>
        <v>0</v>
      </c>
      <c r="AD51" s="94">
        <f t="shared" si="1"/>
        <v>0</v>
      </c>
      <c r="AE51" s="94">
        <f t="shared" si="2"/>
        <v>0</v>
      </c>
      <c r="AF51" s="94">
        <f t="shared" si="3"/>
        <v>0</v>
      </c>
      <c r="AG51" s="94">
        <f t="shared" si="4"/>
        <v>0</v>
      </c>
      <c r="AH51" s="94">
        <f t="shared" si="5"/>
        <v>0</v>
      </c>
      <c r="AI51" s="94"/>
      <c r="AK51" s="95">
        <f t="shared" si="8"/>
        <v>65</v>
      </c>
    </row>
    <row r="52" spans="1:37">
      <c r="A52" s="78">
        <f t="shared" si="7"/>
        <v>50</v>
      </c>
      <c r="B52" s="75">
        <f>Lista_Asistencia!C58</f>
        <v>0</v>
      </c>
      <c r="C52" s="76">
        <f>Lista_Asistencia!B58</f>
        <v>0</v>
      </c>
      <c r="D52" s="116"/>
      <c r="E52" s="77"/>
      <c r="F52" s="77"/>
      <c r="G52" s="77"/>
      <c r="H52" s="77"/>
      <c r="I52" s="86"/>
      <c r="J52" s="87"/>
      <c r="K52" s="88"/>
      <c r="L52" s="88"/>
      <c r="M52" s="88"/>
      <c r="N52" s="88"/>
      <c r="O52" s="88"/>
      <c r="P52" s="88"/>
      <c r="Q52" s="88"/>
      <c r="R52" s="91"/>
      <c r="S52" s="92"/>
      <c r="T52" s="88"/>
      <c r="U52" s="93"/>
      <c r="V52" s="87"/>
      <c r="W52" s="88"/>
      <c r="X52" s="88"/>
      <c r="Y52" s="93"/>
      <c r="Z52" s="92"/>
      <c r="AA52" s="93"/>
      <c r="AB52" s="94"/>
      <c r="AC52" s="94">
        <f t="shared" si="0"/>
        <v>0</v>
      </c>
      <c r="AD52" s="94">
        <f t="shared" si="1"/>
        <v>0</v>
      </c>
      <c r="AE52" s="94">
        <f t="shared" si="2"/>
        <v>0</v>
      </c>
      <c r="AF52" s="94">
        <f t="shared" si="3"/>
        <v>0</v>
      </c>
      <c r="AG52" s="94">
        <f t="shared" si="4"/>
        <v>0</v>
      </c>
      <c r="AH52" s="94">
        <f t="shared" si="5"/>
        <v>0</v>
      </c>
      <c r="AI52" s="94"/>
      <c r="AK52" s="95">
        <f t="shared" si="8"/>
        <v>66</v>
      </c>
    </row>
    <row r="53" spans="1:37">
      <c r="A53" s="78">
        <f t="shared" si="7"/>
        <v>51</v>
      </c>
      <c r="B53" s="75">
        <f>Lista_Asistencia!C59</f>
        <v>0</v>
      </c>
      <c r="C53" s="76">
        <f>Lista_Asistencia!B59</f>
        <v>0</v>
      </c>
      <c r="D53" s="116"/>
      <c r="E53" s="77"/>
      <c r="F53" s="77"/>
      <c r="G53" s="77"/>
      <c r="H53" s="77"/>
      <c r="I53" s="86"/>
      <c r="J53" s="87"/>
      <c r="K53" s="88"/>
      <c r="L53" s="88"/>
      <c r="M53" s="88"/>
      <c r="N53" s="88"/>
      <c r="O53" s="88"/>
      <c r="P53" s="88"/>
      <c r="Q53" s="88"/>
      <c r="R53" s="91"/>
      <c r="S53" s="92"/>
      <c r="T53" s="88"/>
      <c r="U53" s="93"/>
      <c r="V53" s="87"/>
      <c r="W53" s="88"/>
      <c r="X53" s="88"/>
      <c r="Y53" s="93"/>
      <c r="Z53" s="92"/>
      <c r="AA53" s="93"/>
      <c r="AB53" s="94"/>
      <c r="AC53" s="94">
        <f t="shared" si="0"/>
        <v>0</v>
      </c>
      <c r="AD53" s="94">
        <f t="shared" si="1"/>
        <v>0</v>
      </c>
      <c r="AE53" s="94">
        <f t="shared" si="2"/>
        <v>0</v>
      </c>
      <c r="AF53" s="94">
        <f t="shared" si="3"/>
        <v>0</v>
      </c>
      <c r="AG53" s="94">
        <f t="shared" si="4"/>
        <v>0</v>
      </c>
      <c r="AH53" s="94">
        <f t="shared" si="5"/>
        <v>0</v>
      </c>
      <c r="AI53" s="94"/>
      <c r="AK53" s="95">
        <f t="shared" si="8"/>
        <v>67</v>
      </c>
    </row>
    <row r="54" spans="1:37">
      <c r="A54" s="78">
        <f t="shared" si="7"/>
        <v>52</v>
      </c>
      <c r="B54" s="75">
        <f>Lista_Asistencia!C60</f>
        <v>0</v>
      </c>
      <c r="C54" s="76">
        <f>Lista_Asistencia!B60</f>
        <v>0</v>
      </c>
      <c r="D54" s="116"/>
      <c r="E54" s="77"/>
      <c r="F54" s="77"/>
      <c r="G54" s="77"/>
      <c r="H54" s="77"/>
      <c r="I54" s="86"/>
      <c r="J54" s="87"/>
      <c r="K54" s="88"/>
      <c r="L54" s="88"/>
      <c r="M54" s="88"/>
      <c r="N54" s="88"/>
      <c r="O54" s="88"/>
      <c r="P54" s="88"/>
      <c r="Q54" s="88"/>
      <c r="R54" s="91"/>
      <c r="S54" s="92"/>
      <c r="T54" s="88"/>
      <c r="U54" s="93"/>
      <c r="V54" s="87"/>
      <c r="W54" s="88"/>
      <c r="X54" s="88"/>
      <c r="Y54" s="93"/>
      <c r="Z54" s="92"/>
      <c r="AA54" s="93"/>
      <c r="AB54" s="94"/>
      <c r="AC54" s="94">
        <f t="shared" si="0"/>
        <v>0</v>
      </c>
      <c r="AD54" s="94">
        <f t="shared" si="1"/>
        <v>0</v>
      </c>
      <c r="AE54" s="94">
        <f t="shared" si="2"/>
        <v>0</v>
      </c>
      <c r="AF54" s="94">
        <f t="shared" si="3"/>
        <v>0</v>
      </c>
      <c r="AG54" s="94">
        <f t="shared" si="4"/>
        <v>0</v>
      </c>
      <c r="AH54" s="94">
        <f t="shared" si="5"/>
        <v>0</v>
      </c>
      <c r="AI54" s="94"/>
      <c r="AK54" s="95">
        <f t="shared" si="8"/>
        <v>68</v>
      </c>
    </row>
    <row r="55" spans="1:37">
      <c r="A55" s="78">
        <f t="shared" si="7"/>
        <v>53</v>
      </c>
      <c r="B55" s="75">
        <f>Lista_Asistencia!C61</f>
        <v>0</v>
      </c>
      <c r="C55" s="76">
        <f>Lista_Asistencia!B61</f>
        <v>0</v>
      </c>
      <c r="D55" s="116"/>
      <c r="E55" s="77"/>
      <c r="F55" s="77"/>
      <c r="G55" s="77"/>
      <c r="H55" s="77"/>
      <c r="I55" s="86"/>
      <c r="J55" s="87"/>
      <c r="K55" s="88"/>
      <c r="L55" s="88"/>
      <c r="M55" s="88"/>
      <c r="N55" s="88"/>
      <c r="O55" s="88"/>
      <c r="P55" s="88"/>
      <c r="Q55" s="88"/>
      <c r="R55" s="91"/>
      <c r="S55" s="92"/>
      <c r="T55" s="88"/>
      <c r="U55" s="93"/>
      <c r="V55" s="87"/>
      <c r="W55" s="88"/>
      <c r="X55" s="88"/>
      <c r="Y55" s="93"/>
      <c r="Z55" s="92"/>
      <c r="AA55" s="93"/>
      <c r="AB55" s="94"/>
      <c r="AC55" s="94">
        <f t="shared" si="0"/>
        <v>0</v>
      </c>
      <c r="AD55" s="94">
        <f t="shared" si="1"/>
        <v>0</v>
      </c>
      <c r="AE55" s="94">
        <f t="shared" si="2"/>
        <v>0</v>
      </c>
      <c r="AF55" s="94">
        <f t="shared" si="3"/>
        <v>0</v>
      </c>
      <c r="AG55" s="94">
        <f t="shared" si="4"/>
        <v>0</v>
      </c>
      <c r="AH55" s="94">
        <f t="shared" si="5"/>
        <v>0</v>
      </c>
      <c r="AI55" s="94"/>
      <c r="AK55" s="95">
        <f t="shared" si="8"/>
        <v>69</v>
      </c>
    </row>
    <row r="56" spans="1:37">
      <c r="A56" s="78">
        <f t="shared" si="7"/>
        <v>54</v>
      </c>
      <c r="B56" s="75">
        <f>Lista_Asistencia!C62</f>
        <v>0</v>
      </c>
      <c r="C56" s="76">
        <f>Lista_Asistencia!B62</f>
        <v>0</v>
      </c>
      <c r="D56" s="116"/>
      <c r="E56" s="77"/>
      <c r="F56" s="77"/>
      <c r="G56" s="77"/>
      <c r="H56" s="77"/>
      <c r="I56" s="86"/>
      <c r="J56" s="87"/>
      <c r="K56" s="88"/>
      <c r="L56" s="88"/>
      <c r="M56" s="88"/>
      <c r="N56" s="88"/>
      <c r="O56" s="88"/>
      <c r="P56" s="88"/>
      <c r="Q56" s="88"/>
      <c r="R56" s="91"/>
      <c r="S56" s="92"/>
      <c r="T56" s="88"/>
      <c r="U56" s="93"/>
      <c r="V56" s="87"/>
      <c r="W56" s="88"/>
      <c r="X56" s="88"/>
      <c r="Y56" s="93"/>
      <c r="Z56" s="92"/>
      <c r="AA56" s="93"/>
      <c r="AB56" s="94"/>
      <c r="AC56" s="94">
        <f t="shared" si="0"/>
        <v>0</v>
      </c>
      <c r="AD56" s="94">
        <f t="shared" si="1"/>
        <v>0</v>
      </c>
      <c r="AE56" s="94">
        <f t="shared" si="2"/>
        <v>0</v>
      </c>
      <c r="AF56" s="94">
        <f t="shared" si="3"/>
        <v>0</v>
      </c>
      <c r="AG56" s="94">
        <f t="shared" si="4"/>
        <v>0</v>
      </c>
      <c r="AH56" s="94">
        <f t="shared" si="5"/>
        <v>0</v>
      </c>
      <c r="AI56" s="94"/>
      <c r="AK56" s="95">
        <f t="shared" si="8"/>
        <v>70</v>
      </c>
    </row>
    <row r="57" spans="1:37">
      <c r="A57" s="78">
        <f t="shared" si="7"/>
        <v>55</v>
      </c>
      <c r="B57" s="75">
        <f>Lista_Asistencia!C63</f>
        <v>0</v>
      </c>
      <c r="C57" s="76">
        <f>Lista_Asistencia!B63</f>
        <v>0</v>
      </c>
      <c r="D57" s="116"/>
      <c r="E57" s="77"/>
      <c r="F57" s="77"/>
      <c r="G57" s="77"/>
      <c r="H57" s="77"/>
      <c r="I57" s="86"/>
      <c r="J57" s="87"/>
      <c r="K57" s="88"/>
      <c r="L57" s="88"/>
      <c r="M57" s="88"/>
      <c r="N57" s="88"/>
      <c r="O57" s="88"/>
      <c r="P57" s="88"/>
      <c r="Q57" s="88"/>
      <c r="R57" s="91"/>
      <c r="S57" s="92"/>
      <c r="T57" s="88"/>
      <c r="U57" s="93"/>
      <c r="V57" s="87"/>
      <c r="W57" s="88"/>
      <c r="X57" s="88"/>
      <c r="Y57" s="93"/>
      <c r="Z57" s="92"/>
      <c r="AA57" s="93"/>
      <c r="AB57" s="94"/>
      <c r="AC57" s="94">
        <f t="shared" si="0"/>
        <v>0</v>
      </c>
      <c r="AD57" s="94">
        <f t="shared" si="1"/>
        <v>0</v>
      </c>
      <c r="AE57" s="94">
        <f t="shared" si="2"/>
        <v>0</v>
      </c>
      <c r="AF57" s="94">
        <f t="shared" si="3"/>
        <v>0</v>
      </c>
      <c r="AG57" s="94">
        <f t="shared" si="4"/>
        <v>0</v>
      </c>
      <c r="AH57" s="94">
        <f t="shared" si="5"/>
        <v>0</v>
      </c>
      <c r="AI57" s="94"/>
      <c r="AK57" s="95"/>
    </row>
    <row r="58" spans="1:37" s="15" customFormat="1">
      <c r="A58" s="10"/>
      <c r="B58" s="10"/>
      <c r="C58" s="10"/>
      <c r="D58" s="79"/>
      <c r="E58" s="10"/>
      <c r="F58" s="10"/>
      <c r="G58" s="10"/>
      <c r="H58" s="10"/>
      <c r="I58" s="10"/>
      <c r="J58" s="10">
        <f t="shared" ref="J58:AA58" si="15">COUNTA(J3:J57)</f>
        <v>0</v>
      </c>
      <c r="K58" s="10">
        <f t="shared" si="15"/>
        <v>0</v>
      </c>
      <c r="L58" s="10">
        <f t="shared" si="15"/>
        <v>0</v>
      </c>
      <c r="M58" s="10">
        <f t="shared" si="15"/>
        <v>0</v>
      </c>
      <c r="N58" s="10">
        <f t="shared" si="15"/>
        <v>0</v>
      </c>
      <c r="O58" s="10">
        <f t="shared" si="15"/>
        <v>0</v>
      </c>
      <c r="P58" s="10">
        <f t="shared" si="15"/>
        <v>0</v>
      </c>
      <c r="Q58" s="10">
        <f t="shared" si="15"/>
        <v>0</v>
      </c>
      <c r="R58" s="10">
        <f t="shared" si="15"/>
        <v>0</v>
      </c>
      <c r="S58" s="10">
        <f t="shared" si="15"/>
        <v>0</v>
      </c>
      <c r="T58" s="10">
        <f t="shared" si="15"/>
        <v>0</v>
      </c>
      <c r="U58" s="10">
        <f t="shared" si="15"/>
        <v>0</v>
      </c>
      <c r="V58" s="10">
        <f t="shared" si="15"/>
        <v>0</v>
      </c>
      <c r="W58" s="10">
        <f t="shared" si="15"/>
        <v>0</v>
      </c>
      <c r="X58" s="10">
        <f t="shared" si="15"/>
        <v>0</v>
      </c>
      <c r="Y58" s="10">
        <f t="shared" si="15"/>
        <v>0</v>
      </c>
      <c r="Z58" s="10">
        <f t="shared" si="15"/>
        <v>0</v>
      </c>
      <c r="AA58" s="10">
        <f t="shared" si="15"/>
        <v>0</v>
      </c>
      <c r="AB58" s="71"/>
      <c r="AC58" s="71"/>
      <c r="AD58" s="71"/>
      <c r="AE58" s="71"/>
      <c r="AF58" s="71"/>
      <c r="AG58" s="71"/>
      <c r="AH58" s="71"/>
      <c r="AI58" s="71"/>
      <c r="AK58" s="95"/>
    </row>
    <row r="59" spans="1:37">
      <c r="A59" s="80"/>
      <c r="B59" s="81"/>
      <c r="C59" s="81"/>
      <c r="D59" s="82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</row>
    <row r="60" spans="1:37">
      <c r="A60" s="80"/>
      <c r="B60" s="81"/>
      <c r="C60" s="81"/>
      <c r="D60" s="82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</row>
    <row r="61" spans="1:37">
      <c r="A61" s="80"/>
      <c r="B61" s="81"/>
      <c r="C61" s="81"/>
      <c r="D61" s="82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</row>
    <row r="62" spans="1:37">
      <c r="A62" s="80"/>
      <c r="B62" s="81"/>
      <c r="C62" s="81"/>
      <c r="D62" s="82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</row>
    <row r="63" spans="1:37">
      <c r="A63" s="80"/>
      <c r="B63" s="81"/>
      <c r="C63" s="81"/>
      <c r="D63" s="82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</row>
    <row r="64" spans="1:37">
      <c r="A64" s="80"/>
      <c r="B64" s="81"/>
      <c r="C64" s="81"/>
      <c r="D64" s="82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</row>
    <row r="65" spans="1:27">
      <c r="A65" s="80"/>
      <c r="B65" s="81"/>
      <c r="C65" s="81"/>
      <c r="D65" s="82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</row>
    <row r="66" spans="1:27">
      <c r="A66" s="80"/>
      <c r="B66" s="81"/>
      <c r="C66" s="81"/>
      <c r="D66" s="82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</row>
    <row r="67" spans="1:27">
      <c r="A67" s="80"/>
      <c r="B67" s="81"/>
      <c r="C67" s="81"/>
      <c r="D67" s="82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</row>
    <row r="68" spans="1:27">
      <c r="A68" s="80"/>
      <c r="B68" s="81"/>
      <c r="C68" s="81"/>
      <c r="D68" s="82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</row>
    <row r="69" spans="1:27">
      <c r="A69" s="80"/>
      <c r="B69" s="81"/>
      <c r="C69" s="81"/>
      <c r="D69" s="82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</row>
    <row r="70" spans="1:27">
      <c r="A70" s="80"/>
      <c r="B70" s="81"/>
      <c r="C70" s="81"/>
      <c r="D70" s="82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</row>
    <row r="71" spans="1:27">
      <c r="A71" s="80"/>
      <c r="B71" s="81"/>
      <c r="C71" s="81"/>
      <c r="D71" s="82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</row>
    <row r="72" spans="1:27">
      <c r="A72" s="80"/>
      <c r="B72" s="81"/>
      <c r="C72" s="81"/>
      <c r="D72" s="82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</row>
    <row r="73" spans="1:27">
      <c r="A73" s="80"/>
      <c r="B73" s="81"/>
      <c r="C73" s="81"/>
      <c r="D73" s="82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</row>
    <row r="74" spans="1:27">
      <c r="A74" s="80"/>
      <c r="B74" s="81"/>
      <c r="C74" s="81"/>
      <c r="D74" s="82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</row>
    <row r="75" spans="1:27">
      <c r="A75" s="80"/>
      <c r="B75" s="81"/>
      <c r="C75" s="81"/>
      <c r="D75" s="82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</row>
    <row r="76" spans="1:27">
      <c r="A76" s="80"/>
      <c r="B76" s="81"/>
      <c r="C76" s="81"/>
      <c r="D76" s="82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</row>
    <row r="77" spans="1:27">
      <c r="A77" s="80"/>
      <c r="B77" s="81"/>
      <c r="C77" s="81"/>
      <c r="D77" s="82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</row>
    <row r="78" spans="1:27">
      <c r="A78" s="36"/>
      <c r="B78" s="36"/>
      <c r="C78" s="36"/>
      <c r="D78" s="96"/>
      <c r="E78" s="36"/>
      <c r="F78" s="36"/>
      <c r="G78" s="36"/>
    </row>
    <row r="79" spans="1:27">
      <c r="A79" s="36"/>
      <c r="B79" s="36"/>
      <c r="C79" s="36"/>
      <c r="D79" s="96"/>
      <c r="E79" s="36"/>
      <c r="F79" s="36"/>
      <c r="G79" s="36"/>
    </row>
    <row r="80" spans="1:27">
      <c r="A80" s="36"/>
      <c r="B80" s="36"/>
      <c r="C80" s="36"/>
      <c r="D80" s="96"/>
      <c r="E80" s="36"/>
      <c r="F80" s="36"/>
      <c r="G80" s="36"/>
    </row>
    <row r="81" spans="1:1">
      <c r="A81" s="36"/>
    </row>
    <row r="82" spans="1:1">
      <c r="A82" s="36"/>
    </row>
  </sheetData>
  <mergeCells count="8">
    <mergeCell ref="S1:U1"/>
    <mergeCell ref="V1:Y1"/>
    <mergeCell ref="Z1:AA1"/>
    <mergeCell ref="A1:A2"/>
    <mergeCell ref="B1:B2"/>
    <mergeCell ref="C1:C2"/>
    <mergeCell ref="D1:I1"/>
    <mergeCell ref="J1:R1"/>
  </mergeCells>
  <dataValidations count="23">
    <dataValidation type="list" allowBlank="1" showInputMessage="1" showErrorMessage="1" sqref="D3:D57" xr:uid="{00000000-0002-0000-0100-000000000000}">
      <formula1>$AL$3:$AL$7</formula1>
    </dataValidation>
    <dataValidation type="list" allowBlank="1" showInputMessage="1" showErrorMessage="1" sqref="E3:E57" xr:uid="{00000000-0002-0000-0100-000001000000}">
      <formula1>$AL$9:$AL$10</formula1>
    </dataValidation>
    <dataValidation type="list" allowBlank="1" showInputMessage="1" showErrorMessage="1" sqref="F3:F57" xr:uid="{00000000-0002-0000-0100-000002000000}">
      <formula1>$AK$3:$AK$56</formula1>
    </dataValidation>
    <dataValidation type="list" allowBlank="1" showInputMessage="1" showErrorMessage="1" sqref="G3:G57" xr:uid="{00000000-0002-0000-0100-000003000000}">
      <formula1>$AL$12:$AL$14</formula1>
    </dataValidation>
    <dataValidation type="list" allowBlank="1" showInputMessage="1" showErrorMessage="1" errorTitle="ERROR" error="SOLO ES 1 O NULOI" promptTitle="MUY ALTO" prompt="Corresponde al 1" sqref="J3:J57" xr:uid="{00000000-0002-0000-0100-000004000000}">
      <formula1>$AJ$3:$AJ$4</formula1>
    </dataValidation>
    <dataValidation type="list" allowBlank="1" showInputMessage="1" showErrorMessage="1" errorTitle="ERROR" error="SOLO ES 2 O NULO " promptTitle="ALTO" prompt="Corresponde al 2" sqref="K3:K57" xr:uid="{00000000-0002-0000-0100-000005000000}">
      <formula1>$AO$3:$AO$4</formula1>
    </dataValidation>
    <dataValidation type="list" allowBlank="1" showInputMessage="1" showErrorMessage="1" errorTitle="ERROR" error="SOLO ES 3 O NULO" promptTitle="POR ENCIMA DEL PROMEDIO" prompt="Corresponde al 3" sqref="L3:L57" xr:uid="{00000000-0002-0000-0100-000006000000}">
      <formula1>$AP$3:$AP$4</formula1>
    </dataValidation>
    <dataValidation type="list" allowBlank="1" showInputMessage="1" showErrorMessage="1" errorTitle="ERROR" error="SOLO ES 4 O NULO" promptTitle="PROMEDIO ALTO" prompt="Corresponde al 4" sqref="M3:M57" xr:uid="{00000000-0002-0000-0100-000007000000}">
      <formula1>$AQ$3:$AQ$4</formula1>
    </dataValidation>
    <dataValidation type="list" allowBlank="1" showInputMessage="1" showErrorMessage="1" errorTitle="ERROR" error="SOLO ES 5 O NULO" promptTitle="PROMEDIO" prompt="Corresponde al 5" sqref="N3:N57" xr:uid="{00000000-0002-0000-0100-000008000000}">
      <formula1>$AR$3:$AR$4</formula1>
    </dataValidation>
    <dataValidation type="list" allowBlank="1" showInputMessage="1" showErrorMessage="1" errorTitle="ERROR" error="SOLO ES 6 O NULO" promptTitle="PROMEDIO BAJO" prompt="Corresponde al 6" sqref="O3:O57" xr:uid="{00000000-0002-0000-0100-000009000000}">
      <formula1>$AS$3:$AS$4</formula1>
    </dataValidation>
    <dataValidation type="list" allowBlank="1" showInputMessage="1" showErrorMessage="1" errorTitle="ERROR" error="SOLO ES 7 O NULO" promptTitle="POR DEBAJO DEL PROMEDIO" prompt="Corresponde al 7" sqref="P3:P57" xr:uid="{00000000-0002-0000-0100-00000A000000}">
      <formula1>$AT$3:$AT$4</formula1>
    </dataValidation>
    <dataValidation type="list" allowBlank="1" showInputMessage="1" showErrorMessage="1" errorTitle="ERROR" error="SOLO ES 8 O NULO" promptTitle="BAJO" prompt="Corresponde al 8" sqref="Q3:Q57" xr:uid="{00000000-0002-0000-0100-00000B000000}">
      <formula1>$AU$3:$AU$4</formula1>
    </dataValidation>
    <dataValidation type="list" allowBlank="1" showInputMessage="1" showErrorMessage="1" errorTitle="ERROR" error="SOLO ES 9 O NULO" promptTitle="MUY BAJO" prompt="Corresponde al " sqref="R3:R57" xr:uid="{00000000-0002-0000-0100-00000C000000}">
      <formula1>$AV$3:$AV$4</formula1>
    </dataValidation>
    <dataValidation type="list" allowBlank="1" showInputMessage="1" showErrorMessage="1" errorTitle="ERROR" error="SOLO ES 1 O NULO" promptTitle="VISUAL" prompt="Corresponde a Visual" sqref="S3:S57" xr:uid="{00000000-0002-0000-0100-00000D000000}">
      <formula1>$AJ$3:$AJ$4</formula1>
    </dataValidation>
    <dataValidation type="list" allowBlank="1" showInputMessage="1" showErrorMessage="1" errorTitle="ERROR" error="SOLO ES 2 O NULO" promptTitle="AUDITIVO" prompt="Corresponde a Auditivo" sqref="T3:T57" xr:uid="{00000000-0002-0000-0100-00000E000000}">
      <formula1>$AO$3:$AO$4</formula1>
    </dataValidation>
    <dataValidation type="list" allowBlank="1" showInputMessage="1" showErrorMessage="1" errorTitle="ERROR" error="SOLO ES 3 O NULO" promptTitle="KINESTÉSICO" prompt="Corresponde a Kinestésico" sqref="U3:U57" xr:uid="{00000000-0002-0000-0100-00000F000000}">
      <formula1>$AP$3:$AP$4</formula1>
    </dataValidation>
    <dataValidation type="list" allowBlank="1" showInputMessage="1" showErrorMessage="1" errorTitle="ERROR" error="SOLO ES 1 O NULO" promptTitle="NIVEL 1" prompt="Corresponde al 1" sqref="V3:V57" xr:uid="{00000000-0002-0000-0100-000010000000}">
      <formula1>$AJ$3:$AJ$4</formula1>
    </dataValidation>
    <dataValidation type="list" allowBlank="1" showInputMessage="1" showErrorMessage="1" errorTitle="ERROR" error="SOLO ES 2 O NULO" promptTitle="NIVEL 2" prompt="Corresponde al 2" sqref="W3:W57" xr:uid="{00000000-0002-0000-0100-000011000000}">
      <formula1>$AO$3:$AO$4</formula1>
    </dataValidation>
    <dataValidation type="list" allowBlank="1" showInputMessage="1" showErrorMessage="1" errorTitle="ERROR" error="SOLO ES 3 O NULO" promptTitle="NIVEL 3" prompt="Corresponde al 3" sqref="X3:X57" xr:uid="{00000000-0002-0000-0100-000012000000}">
      <formula1>$AP$3:$AP$4</formula1>
    </dataValidation>
    <dataValidation type="list" allowBlank="1" showInputMessage="1" showErrorMessage="1" errorTitle="ERROR" error="SOLO ES 4 O NULO" promptTitle="NIVEL 4" prompt="Corresponde al 4" sqref="Y3:Y57" xr:uid="{00000000-0002-0000-0100-000013000000}">
      <formula1>$AQ$3:$AQ$4</formula1>
    </dataValidation>
    <dataValidation type="list" allowBlank="1" showInputMessage="1" showErrorMessage="1" errorTitle="ERROR" error="SOLO ES 1 O NULO" promptTitle="CONDUCTA ACEPTABLE" prompt="Corresponde al 1" sqref="Z3:Z57" xr:uid="{00000000-0002-0000-0100-000014000000}">
      <formula1>$AJ$3:$AJ$4</formula1>
    </dataValidation>
    <dataValidation type="list" allowBlank="1" showInputMessage="1" showErrorMessage="1" errorTitle="ERROR" error="SOLO ES 2 O NULO" promptTitle="CAMBIO DE CONDUCTA" prompt="Corresponde al 2" sqref="AA3:AA57" xr:uid="{00000000-0002-0000-0100-000015000000}">
      <formula1>$AO$3:$AO$4</formula1>
    </dataValidation>
    <dataValidation type="list" allowBlank="1" showInputMessage="1" showErrorMessage="1" sqref="H3:I57" xr:uid="{00000000-0002-0000-0100-000016000000}">
      <formula1>$AM$9:$AM$10</formula1>
    </dataValidation>
  </dataValidations>
  <pageMargins left="0.69930555555555596" right="0.69930555555555596" top="0.75" bottom="0.75" header="0.3" footer="0.3"/>
  <pageSetup scale="73" orientation="landscape"/>
  <ignoredErrors>
    <ignoredError sqref="B4:B5 B3:C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7"/>
  <sheetViews>
    <sheetView zoomScale="70" zoomScaleNormal="70" workbookViewId="0">
      <pane xSplit="5" ySplit="12" topLeftCell="F13" activePane="bottomRight" state="frozenSplit"/>
      <selection pane="topRight"/>
      <selection pane="bottomLeft"/>
      <selection pane="bottomRight" activeCell="H16" sqref="H16"/>
    </sheetView>
  </sheetViews>
  <sheetFormatPr baseColWidth="10" defaultColWidth="11" defaultRowHeight="15"/>
  <cols>
    <col min="1" max="1" width="6.85546875" customWidth="1"/>
    <col min="2" max="2" width="13.7109375" customWidth="1"/>
    <col min="3" max="5" width="14.28515625" customWidth="1"/>
    <col min="6" max="7" width="3.85546875" customWidth="1"/>
    <col min="8" max="8" width="5" customWidth="1"/>
    <col min="9" max="10" width="3.85546875" customWidth="1"/>
    <col min="11" max="11" width="5" customWidth="1"/>
    <col min="12" max="13" width="3.85546875" customWidth="1"/>
    <col min="14" max="14" width="5" customWidth="1"/>
    <col min="15" max="16" width="3.85546875" customWidth="1"/>
    <col min="17" max="17" width="5" customWidth="1"/>
    <col min="18" max="19" width="3.85546875" customWidth="1"/>
    <col min="20" max="20" width="5" customWidth="1"/>
    <col min="21" max="22" width="3.85546875" customWidth="1"/>
    <col min="23" max="23" width="5" customWidth="1"/>
    <col min="24" max="25" width="3.85546875" customWidth="1"/>
    <col min="26" max="26" width="5" customWidth="1"/>
  </cols>
  <sheetData>
    <row r="1" spans="1:26" ht="21.75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</row>
    <row r="2" spans="1:26" ht="22.5" customHeight="1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</row>
    <row r="3" spans="1:26" ht="22.5" customHeight="1">
      <c r="A3" s="197" t="s">
        <v>71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1:26">
      <c r="A4" s="198" t="s">
        <v>72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200"/>
    </row>
    <row r="5" spans="1:26">
      <c r="A5" s="201" t="s">
        <v>73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3"/>
    </row>
    <row r="6" spans="1:26">
      <c r="A6" s="193" t="s">
        <v>74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5"/>
    </row>
    <row r="7" spans="1:26" ht="18.75" customHeight="1">
      <c r="A7" s="191" t="s">
        <v>75</v>
      </c>
      <c r="B7" s="191"/>
      <c r="C7" s="189">
        <f>Lista_Asistencia!L6</f>
        <v>0</v>
      </c>
      <c r="D7" s="189"/>
      <c r="E7" s="189"/>
      <c r="F7" s="173" t="s">
        <v>76</v>
      </c>
      <c r="G7" s="174"/>
      <c r="H7" s="175"/>
      <c r="I7" s="173" t="s">
        <v>77</v>
      </c>
      <c r="J7" s="174"/>
      <c r="K7" s="175"/>
      <c r="L7" s="173" t="s">
        <v>78</v>
      </c>
      <c r="M7" s="174"/>
      <c r="N7" s="175"/>
      <c r="O7" s="173" t="s">
        <v>79</v>
      </c>
      <c r="P7" s="174"/>
      <c r="Q7" s="175"/>
      <c r="R7" s="173" t="s">
        <v>80</v>
      </c>
      <c r="S7" s="174"/>
      <c r="T7" s="175"/>
      <c r="U7" s="173" t="s">
        <v>81</v>
      </c>
      <c r="V7" s="174"/>
      <c r="W7" s="175"/>
      <c r="X7" s="173" t="s">
        <v>82</v>
      </c>
      <c r="Y7" s="174"/>
      <c r="Z7" s="175"/>
    </row>
    <row r="8" spans="1:26" ht="18.75" customHeight="1">
      <c r="A8" s="191" t="s">
        <v>83</v>
      </c>
      <c r="B8" s="191"/>
      <c r="C8" s="189" t="s">
        <v>84</v>
      </c>
      <c r="D8" s="189"/>
      <c r="E8" s="189"/>
      <c r="F8" s="176"/>
      <c r="G8" s="177"/>
      <c r="H8" s="178"/>
      <c r="I8" s="176"/>
      <c r="J8" s="177"/>
      <c r="K8" s="178"/>
      <c r="L8" s="176"/>
      <c r="M8" s="177"/>
      <c r="N8" s="178"/>
      <c r="O8" s="176"/>
      <c r="P8" s="177"/>
      <c r="Q8" s="178"/>
      <c r="R8" s="176"/>
      <c r="S8" s="177"/>
      <c r="T8" s="178"/>
      <c r="U8" s="176"/>
      <c r="V8" s="177"/>
      <c r="W8" s="178"/>
      <c r="X8" s="176"/>
      <c r="Y8" s="177"/>
      <c r="Z8" s="178"/>
    </row>
    <row r="9" spans="1:26" ht="18.75" customHeight="1">
      <c r="A9" s="191" t="s">
        <v>85</v>
      </c>
      <c r="B9" s="191"/>
      <c r="C9" s="189" t="s">
        <v>84</v>
      </c>
      <c r="D9" s="189"/>
      <c r="E9" s="189"/>
      <c r="F9" s="176"/>
      <c r="G9" s="177"/>
      <c r="H9" s="178"/>
      <c r="I9" s="176"/>
      <c r="J9" s="177"/>
      <c r="K9" s="178"/>
      <c r="L9" s="176"/>
      <c r="M9" s="177"/>
      <c r="N9" s="178"/>
      <c r="O9" s="176"/>
      <c r="P9" s="177"/>
      <c r="Q9" s="178"/>
      <c r="R9" s="176"/>
      <c r="S9" s="177"/>
      <c r="T9" s="178"/>
      <c r="U9" s="176"/>
      <c r="V9" s="177"/>
      <c r="W9" s="178"/>
      <c r="X9" s="176"/>
      <c r="Y9" s="177"/>
      <c r="Z9" s="178"/>
    </row>
    <row r="10" spans="1:26" ht="18.75" customHeight="1">
      <c r="A10" s="62" t="s">
        <v>86</v>
      </c>
      <c r="B10" s="189">
        <f>Lista_Asistencia!F5</f>
        <v>0</v>
      </c>
      <c r="C10" s="189"/>
      <c r="D10" s="189"/>
      <c r="E10" s="189"/>
      <c r="F10" s="179"/>
      <c r="G10" s="180"/>
      <c r="H10" s="181"/>
      <c r="I10" s="179"/>
      <c r="J10" s="180"/>
      <c r="K10" s="181"/>
      <c r="L10" s="179"/>
      <c r="M10" s="180"/>
      <c r="N10" s="181"/>
      <c r="O10" s="179"/>
      <c r="P10" s="180"/>
      <c r="Q10" s="181"/>
      <c r="R10" s="179"/>
      <c r="S10" s="180"/>
      <c r="T10" s="181"/>
      <c r="U10" s="179"/>
      <c r="V10" s="180"/>
      <c r="W10" s="181"/>
      <c r="X10" s="179"/>
      <c r="Y10" s="180"/>
      <c r="Z10" s="181"/>
    </row>
    <row r="11" spans="1:26" ht="19.5" customHeight="1">
      <c r="A11" s="62" t="s">
        <v>87</v>
      </c>
      <c r="B11" s="62" t="s">
        <v>88</v>
      </c>
      <c r="C11" s="62" t="s">
        <v>89</v>
      </c>
      <c r="D11" s="190">
        <f>Lista_Asistencia!F6</f>
        <v>0</v>
      </c>
      <c r="E11" s="192"/>
      <c r="F11" s="189" t="s">
        <v>90</v>
      </c>
      <c r="G11" s="189"/>
      <c r="H11" s="189"/>
      <c r="I11" s="189" t="s">
        <v>90</v>
      </c>
      <c r="J11" s="189"/>
      <c r="K11" s="189"/>
      <c r="L11" s="189" t="s">
        <v>90</v>
      </c>
      <c r="M11" s="189"/>
      <c r="N11" s="189"/>
      <c r="O11" s="189" t="s">
        <v>90</v>
      </c>
      <c r="P11" s="189"/>
      <c r="Q11" s="189"/>
      <c r="R11" s="189" t="s">
        <v>90</v>
      </c>
      <c r="S11" s="189"/>
      <c r="T11" s="189"/>
      <c r="U11" s="189" t="s">
        <v>90</v>
      </c>
      <c r="V11" s="189"/>
      <c r="W11" s="189"/>
      <c r="X11" s="189" t="s">
        <v>90</v>
      </c>
      <c r="Y11" s="189"/>
      <c r="Z11" s="189"/>
    </row>
    <row r="12" spans="1:26" ht="19.5" customHeight="1">
      <c r="A12" s="62" t="s">
        <v>91</v>
      </c>
      <c r="B12" s="62" t="s">
        <v>92</v>
      </c>
      <c r="C12" s="189" t="s">
        <v>93</v>
      </c>
      <c r="D12" s="189"/>
      <c r="E12" s="190"/>
      <c r="F12" s="62" t="s">
        <v>94</v>
      </c>
      <c r="G12" s="62" t="s">
        <v>95</v>
      </c>
      <c r="H12" s="62" t="s">
        <v>96</v>
      </c>
      <c r="I12" s="62" t="s">
        <v>94</v>
      </c>
      <c r="J12" s="62" t="s">
        <v>95</v>
      </c>
      <c r="K12" s="62" t="s">
        <v>96</v>
      </c>
      <c r="L12" s="62" t="s">
        <v>94</v>
      </c>
      <c r="M12" s="62" t="s">
        <v>95</v>
      </c>
      <c r="N12" s="62" t="s">
        <v>96</v>
      </c>
      <c r="O12" s="62" t="s">
        <v>94</v>
      </c>
      <c r="P12" s="62" t="s">
        <v>95</v>
      </c>
      <c r="Q12" s="62" t="s">
        <v>96</v>
      </c>
      <c r="R12" s="62" t="s">
        <v>94</v>
      </c>
      <c r="S12" s="62" t="s">
        <v>95</v>
      </c>
      <c r="T12" s="62" t="s">
        <v>96</v>
      </c>
      <c r="U12" s="62" t="s">
        <v>94</v>
      </c>
      <c r="V12" s="62" t="s">
        <v>95</v>
      </c>
      <c r="W12" s="62" t="s">
        <v>96</v>
      </c>
      <c r="X12" s="62" t="s">
        <v>94</v>
      </c>
      <c r="Y12" s="62" t="s">
        <v>95</v>
      </c>
      <c r="Z12" s="62" t="s">
        <v>96</v>
      </c>
    </row>
    <row r="13" spans="1:26">
      <c r="A13" s="63">
        <v>1</v>
      </c>
      <c r="B13" s="63">
        <f>Lista_Asistencia!B9</f>
        <v>0</v>
      </c>
      <c r="C13" s="187">
        <f>Lista_Asistencia!C9</f>
        <v>0</v>
      </c>
      <c r="D13" s="187"/>
      <c r="E13" s="187"/>
      <c r="F13" s="64"/>
      <c r="G13" s="64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>
      <c r="A14" s="63">
        <v>2</v>
      </c>
      <c r="B14" s="63">
        <f>Lista_Asistencia!B10</f>
        <v>0</v>
      </c>
      <c r="C14" s="187">
        <f>Lista_Asistencia!C10</f>
        <v>0</v>
      </c>
      <c r="D14" s="187"/>
      <c r="E14" s="187"/>
      <c r="F14" s="64"/>
      <c r="G14" s="64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>
      <c r="A15" s="63">
        <v>3</v>
      </c>
      <c r="B15" s="63">
        <f>Lista_Asistencia!B11</f>
        <v>0</v>
      </c>
      <c r="C15" s="187">
        <f>Lista_Asistencia!C11</f>
        <v>0</v>
      </c>
      <c r="D15" s="187"/>
      <c r="E15" s="187"/>
      <c r="F15" s="64"/>
      <c r="G15" s="64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>
      <c r="A16" s="63">
        <v>4</v>
      </c>
      <c r="B16" s="63">
        <f>Lista_Asistencia!B12</f>
        <v>0</v>
      </c>
      <c r="C16" s="187">
        <f>Lista_Asistencia!C12</f>
        <v>0</v>
      </c>
      <c r="D16" s="187"/>
      <c r="E16" s="187"/>
      <c r="F16" s="64"/>
      <c r="G16" s="64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>
      <c r="A17" s="63">
        <v>5</v>
      </c>
      <c r="B17" s="63">
        <f>Lista_Asistencia!B13</f>
        <v>0</v>
      </c>
      <c r="C17" s="187">
        <f>Lista_Asistencia!C13</f>
        <v>0</v>
      </c>
      <c r="D17" s="187"/>
      <c r="E17" s="187"/>
      <c r="F17" s="64"/>
      <c r="G17" s="64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>
      <c r="A18" s="63">
        <v>6</v>
      </c>
      <c r="B18" s="63">
        <f>Lista_Asistencia!B14</f>
        <v>0</v>
      </c>
      <c r="C18" s="187">
        <f>Lista_Asistencia!C14</f>
        <v>0</v>
      </c>
      <c r="D18" s="187"/>
      <c r="E18" s="187"/>
      <c r="F18" s="64"/>
      <c r="G18" s="64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>
      <c r="A19" s="63">
        <v>7</v>
      </c>
      <c r="B19" s="63">
        <f>Lista_Asistencia!B16</f>
        <v>0</v>
      </c>
      <c r="C19" s="187">
        <f>Lista_Asistencia!C16</f>
        <v>0</v>
      </c>
      <c r="D19" s="187"/>
      <c r="E19" s="187"/>
      <c r="F19" s="64"/>
      <c r="G19" s="64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>
      <c r="A20" s="63">
        <v>8</v>
      </c>
      <c r="B20" s="63">
        <f>Lista_Asistencia!B17</f>
        <v>0</v>
      </c>
      <c r="C20" s="187">
        <f>Lista_Asistencia!C17</f>
        <v>0</v>
      </c>
      <c r="D20" s="187"/>
      <c r="E20" s="187"/>
      <c r="F20" s="64"/>
      <c r="G20" s="64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>
      <c r="A21" s="63">
        <v>9</v>
      </c>
      <c r="B21" s="63">
        <f>Lista_Asistencia!B18</f>
        <v>0</v>
      </c>
      <c r="C21" s="187">
        <f>Lista_Asistencia!C18</f>
        <v>0</v>
      </c>
      <c r="D21" s="187"/>
      <c r="E21" s="187"/>
      <c r="F21" s="64"/>
      <c r="G21" s="64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>
      <c r="A22" s="63">
        <v>10</v>
      </c>
      <c r="B22" s="63">
        <f>Lista_Asistencia!B20</f>
        <v>0</v>
      </c>
      <c r="C22" s="187">
        <f>Lista_Asistencia!C20</f>
        <v>0</v>
      </c>
      <c r="D22" s="187"/>
      <c r="E22" s="187"/>
      <c r="F22" s="64"/>
      <c r="G22" s="64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>
      <c r="A23" s="63">
        <v>11</v>
      </c>
      <c r="B23" s="63">
        <f>Lista_Asistencia!B21</f>
        <v>0</v>
      </c>
      <c r="C23" s="187">
        <f>Lista_Asistencia!C21</f>
        <v>0</v>
      </c>
      <c r="D23" s="187"/>
      <c r="E23" s="187"/>
      <c r="F23" s="64"/>
      <c r="G23" s="64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>
      <c r="A24" s="63">
        <v>12</v>
      </c>
      <c r="B24" s="63">
        <f>Lista_Asistencia!B23</f>
        <v>0</v>
      </c>
      <c r="C24" s="187">
        <f>Lista_Asistencia!C23</f>
        <v>0</v>
      </c>
      <c r="D24" s="187"/>
      <c r="E24" s="187"/>
      <c r="F24" s="64"/>
      <c r="G24" s="6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>
      <c r="A25" s="63">
        <v>13</v>
      </c>
      <c r="B25" s="63">
        <f>Lista_Asistencia!B24</f>
        <v>0</v>
      </c>
      <c r="C25" s="187">
        <f>Lista_Asistencia!C24</f>
        <v>0</v>
      </c>
      <c r="D25" s="187"/>
      <c r="E25" s="187"/>
      <c r="F25" s="64"/>
      <c r="G25" s="6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>
      <c r="A26" s="63">
        <v>14</v>
      </c>
      <c r="B26" s="63">
        <f>Lista_Asistencia!B25</f>
        <v>0</v>
      </c>
      <c r="C26" s="187">
        <f>Lista_Asistencia!C25</f>
        <v>0</v>
      </c>
      <c r="D26" s="187"/>
      <c r="E26" s="187"/>
      <c r="F26" s="64"/>
      <c r="G26" s="64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>
      <c r="A27" s="63">
        <v>15</v>
      </c>
      <c r="B27" s="63">
        <f>Lista_Asistencia!B27</f>
        <v>0</v>
      </c>
      <c r="C27" s="187">
        <f>Lista_Asistencia!C27</f>
        <v>0</v>
      </c>
      <c r="D27" s="187"/>
      <c r="E27" s="187"/>
      <c r="F27" s="64"/>
      <c r="G27" s="64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>
      <c r="A28" s="63">
        <v>16</v>
      </c>
      <c r="B28" s="63">
        <f>Lista_Asistencia!B28</f>
        <v>0</v>
      </c>
      <c r="C28" s="187">
        <f>Lista_Asistencia!C28</f>
        <v>0</v>
      </c>
      <c r="D28" s="187"/>
      <c r="E28" s="187"/>
      <c r="F28" s="64"/>
      <c r="G28" s="64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>
      <c r="A29" s="63">
        <v>17</v>
      </c>
      <c r="B29" s="63">
        <f>Lista_Asistencia!B29</f>
        <v>0</v>
      </c>
      <c r="C29" s="187">
        <f>Lista_Asistencia!C29</f>
        <v>0</v>
      </c>
      <c r="D29" s="187"/>
      <c r="E29" s="187"/>
      <c r="F29" s="64"/>
      <c r="G29" s="64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>
      <c r="A30" s="63">
        <v>18</v>
      </c>
      <c r="B30" s="63">
        <f>Lista_Asistencia!B30</f>
        <v>0</v>
      </c>
      <c r="C30" s="187">
        <f>Lista_Asistencia!C30</f>
        <v>0</v>
      </c>
      <c r="D30" s="187"/>
      <c r="E30" s="187"/>
      <c r="F30" s="64"/>
      <c r="G30" s="64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>
      <c r="A31" s="63">
        <v>19</v>
      </c>
      <c r="B31" s="63">
        <f>Lista_Asistencia!B31</f>
        <v>0</v>
      </c>
      <c r="C31" s="187">
        <f>Lista_Asistencia!C31</f>
        <v>0</v>
      </c>
      <c r="D31" s="187"/>
      <c r="E31" s="187"/>
      <c r="F31" s="64"/>
      <c r="G31" s="64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>
      <c r="A32" s="63">
        <v>20</v>
      </c>
      <c r="B32" s="63">
        <f>Lista_Asistencia!B49</f>
        <v>0</v>
      </c>
      <c r="C32" s="187">
        <f>Lista_Asistencia!C49</f>
        <v>0</v>
      </c>
      <c r="D32" s="187"/>
      <c r="E32" s="187"/>
      <c r="F32" s="64"/>
      <c r="G32" s="64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>
      <c r="A33" s="63">
        <v>21</v>
      </c>
      <c r="B33" s="63">
        <f>Lista_Asistencia!B50</f>
        <v>0</v>
      </c>
      <c r="C33" s="187" t="e">
        <f>Lista_Asistencia!#REF!</f>
        <v>#REF!</v>
      </c>
      <c r="D33" s="187"/>
      <c r="E33" s="187"/>
      <c r="F33" s="64"/>
      <c r="G33" s="64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>
      <c r="A34" s="63">
        <v>22</v>
      </c>
      <c r="B34" s="63">
        <f>Lista_Asistencia!B51</f>
        <v>0</v>
      </c>
      <c r="C34" s="187" t="e">
        <f>Lista_Asistencia!#REF!</f>
        <v>#REF!</v>
      </c>
      <c r="D34" s="187"/>
      <c r="E34" s="187"/>
      <c r="F34" s="64"/>
      <c r="G34" s="6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>
      <c r="A35" s="63">
        <v>23</v>
      </c>
      <c r="B35" s="63">
        <f>Lista_Asistencia!B52</f>
        <v>0</v>
      </c>
      <c r="C35" s="187" t="e">
        <f>Lista_Asistencia!#REF!</f>
        <v>#REF!</v>
      </c>
      <c r="D35" s="187"/>
      <c r="E35" s="187"/>
      <c r="F35" s="64"/>
      <c r="G35" s="64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>
      <c r="A36" s="63">
        <v>24</v>
      </c>
      <c r="B36" s="63">
        <f>Lista_Asistencia!B53</f>
        <v>0</v>
      </c>
      <c r="C36" s="187" t="e">
        <f>Lista_Asistencia!#REF!</f>
        <v>#REF!</v>
      </c>
      <c r="D36" s="187"/>
      <c r="E36" s="187"/>
      <c r="F36" s="64"/>
      <c r="G36" s="64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>
      <c r="A37" s="63">
        <v>25</v>
      </c>
      <c r="B37" s="63">
        <f>Lista_Asistencia!B54</f>
        <v>0</v>
      </c>
      <c r="C37" s="187" t="e">
        <f>Lista_Asistencia!#REF!</f>
        <v>#REF!</v>
      </c>
      <c r="D37" s="187"/>
      <c r="E37" s="187"/>
      <c r="F37" s="64"/>
      <c r="G37" s="64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>
      <c r="A38" s="63">
        <v>26</v>
      </c>
      <c r="B38" s="63">
        <f>Lista_Asistencia!B55</f>
        <v>0</v>
      </c>
      <c r="C38" s="187" t="e">
        <f>Lista_Asistencia!#REF!</f>
        <v>#REF!</v>
      </c>
      <c r="D38" s="187"/>
      <c r="E38" s="187"/>
      <c r="F38" s="64"/>
      <c r="G38" s="64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>
      <c r="A39" s="63">
        <v>27</v>
      </c>
      <c r="B39" s="63">
        <f>Lista_Asistencia!B56</f>
        <v>0</v>
      </c>
      <c r="C39" s="187">
        <f>Lista_Asistencia!C64</f>
        <v>0</v>
      </c>
      <c r="D39" s="187"/>
      <c r="E39" s="187"/>
      <c r="F39" s="64"/>
      <c r="G39" s="64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>
      <c r="A40" s="63">
        <v>28</v>
      </c>
      <c r="B40" s="63">
        <f>Lista_Asistencia!B57</f>
        <v>0</v>
      </c>
      <c r="C40" s="187">
        <f>Lista_Asistencia!C65</f>
        <v>0</v>
      </c>
      <c r="D40" s="187"/>
      <c r="E40" s="187"/>
      <c r="F40" s="64"/>
      <c r="G40" s="64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>
      <c r="A41" s="63">
        <v>29</v>
      </c>
      <c r="B41" s="63">
        <f>Lista_Asistencia!B58</f>
        <v>0</v>
      </c>
      <c r="C41" s="187">
        <f>Lista_Asistencia!C66</f>
        <v>0</v>
      </c>
      <c r="D41" s="187"/>
      <c r="E41" s="187"/>
      <c r="F41" s="64"/>
      <c r="G41" s="64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>
      <c r="A42" s="63">
        <v>30</v>
      </c>
      <c r="B42" s="63">
        <f>Lista_Asistencia!B59</f>
        <v>0</v>
      </c>
      <c r="C42" s="187">
        <f>Lista_Asistencia!C67</f>
        <v>0</v>
      </c>
      <c r="D42" s="187"/>
      <c r="E42" s="187"/>
      <c r="F42" s="64"/>
      <c r="G42" s="64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>
      <c r="A43" s="188" t="s">
        <v>97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</row>
    <row r="44" spans="1:26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</row>
    <row r="45" spans="1:26">
      <c r="A45" s="182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</row>
    <row r="46" spans="1:26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</row>
    <row r="47" spans="1:26">
      <c r="A47" s="182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</row>
    <row r="48" spans="1:26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</row>
    <row r="49" spans="1:26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</row>
    <row r="50" spans="1:26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</row>
    <row r="51" spans="1:26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</row>
    <row r="52" spans="1:26">
      <c r="A52" s="65" t="s">
        <v>98</v>
      </c>
      <c r="B52" s="126" t="s">
        <v>99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8"/>
    </row>
    <row r="53" spans="1:26">
      <c r="Z53" s="69"/>
    </row>
    <row r="54" spans="1:26">
      <c r="A54" s="66"/>
      <c r="Z54" s="69"/>
    </row>
    <row r="55" spans="1:26">
      <c r="A55" s="183">
        <v>42191</v>
      </c>
      <c r="B55" s="184"/>
      <c r="C55" s="184"/>
      <c r="E55" s="184"/>
      <c r="F55" s="184"/>
      <c r="G55" s="184"/>
      <c r="H55" s="184"/>
      <c r="I55" s="184"/>
      <c r="J55" s="184"/>
      <c r="N55" s="185" t="s">
        <v>100</v>
      </c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6"/>
    </row>
    <row r="56" spans="1:26">
      <c r="A56" s="170" t="s">
        <v>101</v>
      </c>
      <c r="B56" s="171"/>
      <c r="C56" s="171"/>
      <c r="E56" s="171" t="s">
        <v>102</v>
      </c>
      <c r="F56" s="171"/>
      <c r="G56" s="171"/>
      <c r="H56" s="171"/>
      <c r="I56" s="171"/>
      <c r="J56" s="171"/>
      <c r="N56" s="171" t="s">
        <v>103</v>
      </c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2"/>
    </row>
    <row r="57" spans="1:26">
      <c r="A57" s="67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70"/>
    </row>
  </sheetData>
  <mergeCells count="75">
    <mergeCell ref="A1:Z1"/>
    <mergeCell ref="A2:Z2"/>
    <mergeCell ref="A3:Z3"/>
    <mergeCell ref="A4:Z4"/>
    <mergeCell ref="A5:Z5"/>
    <mergeCell ref="A6:Z6"/>
    <mergeCell ref="A7:B7"/>
    <mergeCell ref="C7:E7"/>
    <mergeCell ref="A8:B8"/>
    <mergeCell ref="C8:E8"/>
    <mergeCell ref="A9:B9"/>
    <mergeCell ref="C9:E9"/>
    <mergeCell ref="B10:E10"/>
    <mergeCell ref="D11:E11"/>
    <mergeCell ref="F11:H11"/>
    <mergeCell ref="X11:Z11"/>
    <mergeCell ref="C12:E12"/>
    <mergeCell ref="C13:E13"/>
    <mergeCell ref="C14:E14"/>
    <mergeCell ref="C15:E15"/>
    <mergeCell ref="I11:K11"/>
    <mergeCell ref="L11:N11"/>
    <mergeCell ref="O11:Q11"/>
    <mergeCell ref="R11:T11"/>
    <mergeCell ref="U11:W11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A47:Z47"/>
    <mergeCell ref="A48:Z48"/>
    <mergeCell ref="A49:Z49"/>
    <mergeCell ref="A50:Z50"/>
    <mergeCell ref="C41:E41"/>
    <mergeCell ref="C42:E42"/>
    <mergeCell ref="A43:Z43"/>
    <mergeCell ref="A44:Z44"/>
    <mergeCell ref="A45:Z45"/>
    <mergeCell ref="A56:C56"/>
    <mergeCell ref="E56:J56"/>
    <mergeCell ref="N56:Z56"/>
    <mergeCell ref="F7:H10"/>
    <mergeCell ref="I7:K10"/>
    <mergeCell ref="L7:N10"/>
    <mergeCell ref="O7:Q10"/>
    <mergeCell ref="R7:T10"/>
    <mergeCell ref="U7:W10"/>
    <mergeCell ref="X7:Z10"/>
    <mergeCell ref="A51:Z51"/>
    <mergeCell ref="B52:Z52"/>
    <mergeCell ref="A55:C55"/>
    <mergeCell ref="E55:J55"/>
    <mergeCell ref="N55:Z55"/>
    <mergeCell ref="A46:Z46"/>
  </mergeCells>
  <pageMargins left="0.69930555555555596" right="0.69930555555555596" top="0.91388888888888897" bottom="0.75" header="0.3" footer="0.3"/>
  <pageSetup paperSize="119" scale="55" orientation="portrait" horizontalDpi="1200" verticalDpi="1200"/>
  <colBreaks count="1" manualBreakCount="1">
    <brk id="26" max="7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Q86"/>
  <sheetViews>
    <sheetView zoomScale="70" zoomScaleNormal="70" workbookViewId="0">
      <selection activeCell="J2" sqref="J2:M2"/>
    </sheetView>
  </sheetViews>
  <sheetFormatPr baseColWidth="10" defaultColWidth="11.5703125" defaultRowHeight="15"/>
  <cols>
    <col min="1" max="1" width="6" style="35" customWidth="1"/>
    <col min="2" max="2" width="9.140625" style="35" customWidth="1"/>
    <col min="3" max="5" width="12.140625" style="35" customWidth="1"/>
    <col min="6" max="7" width="10.42578125" style="35" customWidth="1"/>
    <col min="8" max="12" width="11.5703125" style="35"/>
    <col min="13" max="13" width="6.7109375" style="35" customWidth="1"/>
    <col min="14" max="16384" width="11.5703125" style="35"/>
  </cols>
  <sheetData>
    <row r="1" spans="1:13" ht="21">
      <c r="A1" s="235" t="s">
        <v>104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>
      <c r="A2" s="52" t="s">
        <v>105</v>
      </c>
      <c r="B2" s="52"/>
      <c r="C2" s="52"/>
      <c r="D2" s="236">
        <f>Lista_Asistencia!F5</f>
        <v>0</v>
      </c>
      <c r="E2" s="237"/>
      <c r="F2" s="237"/>
      <c r="G2" s="237"/>
      <c r="H2" s="238"/>
      <c r="I2" s="52" t="s">
        <v>106</v>
      </c>
      <c r="J2" s="239"/>
      <c r="K2" s="240"/>
      <c r="L2" s="240"/>
      <c r="M2" s="241"/>
    </row>
    <row r="3" spans="1:13">
      <c r="A3" s="242" t="s">
        <v>107</v>
      </c>
      <c r="B3" s="242"/>
      <c r="C3" s="242"/>
      <c r="D3" s="242"/>
      <c r="E3" s="242"/>
      <c r="F3" s="52" t="s">
        <v>89</v>
      </c>
      <c r="G3" s="236">
        <f>Lista_Asistencia!F6</f>
        <v>0</v>
      </c>
      <c r="H3" s="238"/>
      <c r="I3" s="57" t="s">
        <v>108</v>
      </c>
      <c r="J3" s="236">
        <f>Lista_Asistencia!H6</f>
        <v>0</v>
      </c>
      <c r="K3" s="237"/>
      <c r="L3" s="237"/>
      <c r="M3" s="238"/>
    </row>
    <row r="4" spans="1:13" ht="15.75" customHeight="1">
      <c r="A4" s="223" t="s">
        <v>109</v>
      </c>
      <c r="B4" s="224"/>
      <c r="C4" s="224"/>
      <c r="D4" s="224"/>
      <c r="E4" s="225"/>
      <c r="F4" s="209" t="s">
        <v>110</v>
      </c>
      <c r="G4" s="210"/>
      <c r="H4" s="213" t="s">
        <v>111</v>
      </c>
      <c r="I4" s="213"/>
      <c r="J4" s="214" t="s">
        <v>112</v>
      </c>
      <c r="K4" s="215"/>
      <c r="L4" s="216"/>
      <c r="M4" s="205" t="s">
        <v>113</v>
      </c>
    </row>
    <row r="5" spans="1:13" ht="15.75" customHeight="1">
      <c r="A5" s="226"/>
      <c r="B5" s="227"/>
      <c r="C5" s="227"/>
      <c r="D5" s="227"/>
      <c r="E5" s="228"/>
      <c r="F5" s="211"/>
      <c r="G5" s="212"/>
      <c r="H5" s="213"/>
      <c r="I5" s="213"/>
      <c r="J5" s="217"/>
      <c r="K5" s="218"/>
      <c r="L5" s="219"/>
      <c r="M5" s="206"/>
    </row>
    <row r="6" spans="1:13" ht="30">
      <c r="A6" s="53" t="s">
        <v>9</v>
      </c>
      <c r="B6" s="53" t="s">
        <v>114</v>
      </c>
      <c r="C6" s="243" t="s">
        <v>33</v>
      </c>
      <c r="D6" s="243"/>
      <c r="E6" s="244"/>
      <c r="F6" s="54" t="s">
        <v>115</v>
      </c>
      <c r="G6" s="54" t="s">
        <v>116</v>
      </c>
      <c r="H6" s="213"/>
      <c r="I6" s="213"/>
      <c r="J6" s="220"/>
      <c r="K6" s="221"/>
      <c r="L6" s="222"/>
      <c r="M6" s="207"/>
    </row>
    <row r="7" spans="1:13">
      <c r="A7" s="55">
        <v>1</v>
      </c>
      <c r="B7" s="55">
        <f>Lista_Asistencia!B9</f>
        <v>0</v>
      </c>
      <c r="C7" s="229">
        <f>Lista_Asistencia!C9</f>
        <v>0</v>
      </c>
      <c r="D7" s="230"/>
      <c r="E7" s="231"/>
      <c r="F7" s="56" t="s">
        <v>117</v>
      </c>
      <c r="G7" s="56"/>
      <c r="H7" s="56"/>
      <c r="I7" s="56"/>
      <c r="J7" s="232"/>
      <c r="K7" s="233"/>
      <c r="L7" s="234"/>
      <c r="M7" s="58" t="str">
        <f>IF(Lista_Acreditados!O9=2,"A","N.A.")</f>
        <v>N.A.</v>
      </c>
    </row>
    <row r="8" spans="1:13">
      <c r="A8" s="55">
        <f>A7+1</f>
        <v>2</v>
      </c>
      <c r="B8" s="55">
        <f>Lista_Asistencia!B10</f>
        <v>0</v>
      </c>
      <c r="C8" s="229">
        <f>Lista_Asistencia!C10</f>
        <v>0</v>
      </c>
      <c r="D8" s="230"/>
      <c r="E8" s="231"/>
      <c r="F8" s="56" t="s">
        <v>117</v>
      </c>
      <c r="G8" s="56"/>
      <c r="H8" s="56"/>
      <c r="I8" s="56"/>
      <c r="J8" s="232"/>
      <c r="K8" s="233"/>
      <c r="L8" s="234"/>
      <c r="M8" s="58" t="str">
        <f>IF(Lista_Acreditados!O10=2,"A","N.A.")</f>
        <v>N.A.</v>
      </c>
    </row>
    <row r="9" spans="1:13">
      <c r="A9" s="55">
        <f t="shared" ref="A9:A61" si="0">A8+1</f>
        <v>3</v>
      </c>
      <c r="B9" s="55">
        <f>Lista_Asistencia!B11</f>
        <v>0</v>
      </c>
      <c r="C9" s="229">
        <f>Lista_Asistencia!C11</f>
        <v>0</v>
      </c>
      <c r="D9" s="230"/>
      <c r="E9" s="231"/>
      <c r="F9" s="56" t="s">
        <v>117</v>
      </c>
      <c r="G9" s="56"/>
      <c r="H9" s="56"/>
      <c r="I9" s="56"/>
      <c r="J9" s="232"/>
      <c r="K9" s="233"/>
      <c r="L9" s="234"/>
      <c r="M9" s="58" t="str">
        <f>IF(Lista_Acreditados!O11=2,"A","N.A.")</f>
        <v>N.A.</v>
      </c>
    </row>
    <row r="10" spans="1:13">
      <c r="A10" s="55">
        <f t="shared" si="0"/>
        <v>4</v>
      </c>
      <c r="B10" s="55">
        <f>Lista_Asistencia!B12</f>
        <v>0</v>
      </c>
      <c r="C10" s="229">
        <f>Lista_Asistencia!C12</f>
        <v>0</v>
      </c>
      <c r="D10" s="230"/>
      <c r="E10" s="231"/>
      <c r="F10" s="56" t="s">
        <v>117</v>
      </c>
      <c r="G10" s="56"/>
      <c r="H10" s="56"/>
      <c r="I10" s="56"/>
      <c r="J10" s="232"/>
      <c r="K10" s="233"/>
      <c r="L10" s="234"/>
      <c r="M10" s="58" t="str">
        <f>IF(Lista_Acreditados!O12=2,"A","N.A.")</f>
        <v>N.A.</v>
      </c>
    </row>
    <row r="11" spans="1:13">
      <c r="A11" s="55">
        <f t="shared" si="0"/>
        <v>5</v>
      </c>
      <c r="B11" s="55">
        <f>Lista_Asistencia!B13</f>
        <v>0</v>
      </c>
      <c r="C11" s="229">
        <f>Lista_Asistencia!C13</f>
        <v>0</v>
      </c>
      <c r="D11" s="230"/>
      <c r="E11" s="231"/>
      <c r="F11" s="56" t="s">
        <v>117</v>
      </c>
      <c r="G11" s="56"/>
      <c r="H11" s="56"/>
      <c r="I11" s="56"/>
      <c r="J11" s="232"/>
      <c r="K11" s="233"/>
      <c r="L11" s="234"/>
      <c r="M11" s="58" t="str">
        <f>IF(Lista_Acreditados!O13=2,"A","N.A.")</f>
        <v>N.A.</v>
      </c>
    </row>
    <row r="12" spans="1:13">
      <c r="A12" s="55">
        <f t="shared" si="0"/>
        <v>6</v>
      </c>
      <c r="B12" s="55">
        <f>Lista_Asistencia!B14</f>
        <v>0</v>
      </c>
      <c r="C12" s="229">
        <f>Lista_Asistencia!C14</f>
        <v>0</v>
      </c>
      <c r="D12" s="230"/>
      <c r="E12" s="231"/>
      <c r="F12" s="56" t="s">
        <v>117</v>
      </c>
      <c r="G12" s="56"/>
      <c r="H12" s="56"/>
      <c r="I12" s="56"/>
      <c r="J12" s="232"/>
      <c r="K12" s="233"/>
      <c r="L12" s="234"/>
      <c r="M12" s="58" t="str">
        <f>IF(Lista_Acreditados!O14=2,"A","N.A.")</f>
        <v>N.A.</v>
      </c>
    </row>
    <row r="13" spans="1:13">
      <c r="A13" s="55">
        <f t="shared" si="0"/>
        <v>7</v>
      </c>
      <c r="B13" s="55">
        <f>Lista_Asistencia!B15</f>
        <v>0</v>
      </c>
      <c r="C13" s="229">
        <f>Lista_Asistencia!C15</f>
        <v>0</v>
      </c>
      <c r="D13" s="230"/>
      <c r="E13" s="231"/>
      <c r="F13" s="56" t="s">
        <v>117</v>
      </c>
      <c r="G13" s="56"/>
      <c r="H13" s="56"/>
      <c r="I13" s="56"/>
      <c r="J13" s="232"/>
      <c r="K13" s="233"/>
      <c r="L13" s="234"/>
      <c r="M13" s="58" t="str">
        <f>IF(Lista_Acreditados!O15=2,"A","N.A.")</f>
        <v>N.A.</v>
      </c>
    </row>
    <row r="14" spans="1:13">
      <c r="A14" s="55">
        <f t="shared" si="0"/>
        <v>8</v>
      </c>
      <c r="B14" s="55">
        <f>Lista_Asistencia!B16</f>
        <v>0</v>
      </c>
      <c r="C14" s="229">
        <f>Lista_Asistencia!C16</f>
        <v>0</v>
      </c>
      <c r="D14" s="230"/>
      <c r="E14" s="231"/>
      <c r="F14" s="56" t="s">
        <v>117</v>
      </c>
      <c r="G14" s="56"/>
      <c r="H14" s="56"/>
      <c r="I14" s="56"/>
      <c r="J14" s="232"/>
      <c r="K14" s="233"/>
      <c r="L14" s="234"/>
      <c r="M14" s="58" t="str">
        <f>IF(Lista_Acreditados!O16=2,"A","N.A.")</f>
        <v>N.A.</v>
      </c>
    </row>
    <row r="15" spans="1:13">
      <c r="A15" s="55">
        <f t="shared" si="0"/>
        <v>9</v>
      </c>
      <c r="B15" s="55">
        <f>Lista_Asistencia!B17</f>
        <v>0</v>
      </c>
      <c r="C15" s="229">
        <f>Lista_Asistencia!C17</f>
        <v>0</v>
      </c>
      <c r="D15" s="230"/>
      <c r="E15" s="231"/>
      <c r="F15" s="56" t="s">
        <v>117</v>
      </c>
      <c r="G15" s="56"/>
      <c r="H15" s="56"/>
      <c r="I15" s="56"/>
      <c r="J15" s="232"/>
      <c r="K15" s="233"/>
      <c r="L15" s="234"/>
      <c r="M15" s="58" t="str">
        <f>IF(Lista_Acreditados!O17=2,"A","N.A.")</f>
        <v>N.A.</v>
      </c>
    </row>
    <row r="16" spans="1:13">
      <c r="A16" s="55">
        <f t="shared" si="0"/>
        <v>10</v>
      </c>
      <c r="B16" s="55">
        <f>Lista_Asistencia!B18</f>
        <v>0</v>
      </c>
      <c r="C16" s="229">
        <f>Lista_Asistencia!C18</f>
        <v>0</v>
      </c>
      <c r="D16" s="230"/>
      <c r="E16" s="231"/>
      <c r="F16" s="56" t="s">
        <v>117</v>
      </c>
      <c r="G16" s="56"/>
      <c r="H16" s="56"/>
      <c r="I16" s="56"/>
      <c r="J16" s="232"/>
      <c r="K16" s="233"/>
      <c r="L16" s="234"/>
      <c r="M16" s="58" t="str">
        <f>IF(Lista_Acreditados!O18=2,"A","N.A.")</f>
        <v>N.A.</v>
      </c>
    </row>
    <row r="17" spans="1:13">
      <c r="A17" s="55">
        <f t="shared" si="0"/>
        <v>11</v>
      </c>
      <c r="B17" s="55">
        <f>Lista_Asistencia!B19</f>
        <v>0</v>
      </c>
      <c r="C17" s="229">
        <f>Lista_Asistencia!C19</f>
        <v>0</v>
      </c>
      <c r="D17" s="230"/>
      <c r="E17" s="231"/>
      <c r="F17" s="56" t="s">
        <v>117</v>
      </c>
      <c r="G17" s="56"/>
      <c r="H17" s="56"/>
      <c r="I17" s="56"/>
      <c r="J17" s="232"/>
      <c r="K17" s="233"/>
      <c r="L17" s="234"/>
      <c r="M17" s="58" t="str">
        <f>IF(Lista_Acreditados!O19=2,"A","N.A.")</f>
        <v>N.A.</v>
      </c>
    </row>
    <row r="18" spans="1:13">
      <c r="A18" s="55">
        <f t="shared" si="0"/>
        <v>12</v>
      </c>
      <c r="B18" s="55">
        <f>Lista_Asistencia!B20</f>
        <v>0</v>
      </c>
      <c r="C18" s="229">
        <f>Lista_Asistencia!C20</f>
        <v>0</v>
      </c>
      <c r="D18" s="230"/>
      <c r="E18" s="231"/>
      <c r="F18" s="56" t="s">
        <v>117</v>
      </c>
      <c r="G18" s="56"/>
      <c r="H18" s="56"/>
      <c r="I18" s="56"/>
      <c r="J18" s="232"/>
      <c r="K18" s="233"/>
      <c r="L18" s="234"/>
      <c r="M18" s="58" t="str">
        <f>IF(Lista_Acreditados!O20=2,"A","N.A.")</f>
        <v>N.A.</v>
      </c>
    </row>
    <row r="19" spans="1:13">
      <c r="A19" s="55">
        <f t="shared" si="0"/>
        <v>13</v>
      </c>
      <c r="B19" s="55">
        <f>Lista_Asistencia!B21</f>
        <v>0</v>
      </c>
      <c r="C19" s="229">
        <f>Lista_Asistencia!C21</f>
        <v>0</v>
      </c>
      <c r="D19" s="230"/>
      <c r="E19" s="231"/>
      <c r="F19" s="56" t="s">
        <v>117</v>
      </c>
      <c r="G19" s="56"/>
      <c r="H19" s="56"/>
      <c r="I19" s="56"/>
      <c r="J19" s="232"/>
      <c r="K19" s="233"/>
      <c r="L19" s="234"/>
      <c r="M19" s="58" t="str">
        <f>IF(Lista_Acreditados!O21=2,"A","N.A.")</f>
        <v>N.A.</v>
      </c>
    </row>
    <row r="20" spans="1:13">
      <c r="A20" s="55">
        <f t="shared" si="0"/>
        <v>14</v>
      </c>
      <c r="B20" s="55">
        <f>Lista_Asistencia!B22</f>
        <v>0</v>
      </c>
      <c r="C20" s="229">
        <f>Lista_Asistencia!C22</f>
        <v>0</v>
      </c>
      <c r="D20" s="230"/>
      <c r="E20" s="231"/>
      <c r="F20" s="56" t="s">
        <v>117</v>
      </c>
      <c r="G20" s="56"/>
      <c r="H20" s="56"/>
      <c r="I20" s="56"/>
      <c r="J20" s="232"/>
      <c r="K20" s="233"/>
      <c r="L20" s="234"/>
      <c r="M20" s="58" t="str">
        <f>IF(Lista_Acreditados!O22=2,"A","N.A.")</f>
        <v>N.A.</v>
      </c>
    </row>
    <row r="21" spans="1:13">
      <c r="A21" s="55">
        <f t="shared" si="0"/>
        <v>15</v>
      </c>
      <c r="B21" s="55">
        <f>Lista_Asistencia!B23</f>
        <v>0</v>
      </c>
      <c r="C21" s="229">
        <f>Lista_Asistencia!C23</f>
        <v>0</v>
      </c>
      <c r="D21" s="230"/>
      <c r="E21" s="231"/>
      <c r="F21" s="56" t="s">
        <v>117</v>
      </c>
      <c r="G21" s="56"/>
      <c r="H21" s="56"/>
      <c r="I21" s="56"/>
      <c r="J21" s="232"/>
      <c r="K21" s="233"/>
      <c r="L21" s="234"/>
      <c r="M21" s="58" t="str">
        <f>IF(Lista_Acreditados!O23=2,"A","N.A.")</f>
        <v>N.A.</v>
      </c>
    </row>
    <row r="22" spans="1:13">
      <c r="A22" s="55">
        <f t="shared" si="0"/>
        <v>16</v>
      </c>
      <c r="B22" s="55">
        <f>Lista_Asistencia!B24</f>
        <v>0</v>
      </c>
      <c r="C22" s="229">
        <f>Lista_Asistencia!C24</f>
        <v>0</v>
      </c>
      <c r="D22" s="230"/>
      <c r="E22" s="231"/>
      <c r="F22" s="56" t="s">
        <v>117</v>
      </c>
      <c r="G22" s="56"/>
      <c r="H22" s="56"/>
      <c r="I22" s="56"/>
      <c r="J22" s="232"/>
      <c r="K22" s="233"/>
      <c r="L22" s="234"/>
      <c r="M22" s="58" t="str">
        <f>IF(Lista_Acreditados!O24=2,"A","N.A.")</f>
        <v>N.A.</v>
      </c>
    </row>
    <row r="23" spans="1:13">
      <c r="A23" s="55">
        <f t="shared" si="0"/>
        <v>17</v>
      </c>
      <c r="B23" s="55">
        <f>Lista_Asistencia!B25</f>
        <v>0</v>
      </c>
      <c r="C23" s="229">
        <f>Lista_Asistencia!C25</f>
        <v>0</v>
      </c>
      <c r="D23" s="230"/>
      <c r="E23" s="231"/>
      <c r="F23" s="56" t="s">
        <v>117</v>
      </c>
      <c r="G23" s="56"/>
      <c r="H23" s="56"/>
      <c r="I23" s="56"/>
      <c r="J23" s="232"/>
      <c r="K23" s="233"/>
      <c r="L23" s="234"/>
      <c r="M23" s="58" t="str">
        <f>IF(Lista_Acreditados!O25=2,"A","N.A.")</f>
        <v>N.A.</v>
      </c>
    </row>
    <row r="24" spans="1:13">
      <c r="A24" s="55">
        <f t="shared" si="0"/>
        <v>18</v>
      </c>
      <c r="B24" s="55">
        <f>Lista_Asistencia!B26</f>
        <v>0</v>
      </c>
      <c r="C24" s="229">
        <f>Lista_Asistencia!C26</f>
        <v>0</v>
      </c>
      <c r="D24" s="230"/>
      <c r="E24" s="231"/>
      <c r="F24" s="56" t="s">
        <v>117</v>
      </c>
      <c r="G24" s="56"/>
      <c r="H24" s="56"/>
      <c r="I24" s="56"/>
      <c r="J24" s="232"/>
      <c r="K24" s="233"/>
      <c r="L24" s="234"/>
      <c r="M24" s="58" t="str">
        <f>IF(Lista_Acreditados!O26=2,"A","N.A.")</f>
        <v>N.A.</v>
      </c>
    </row>
    <row r="25" spans="1:13">
      <c r="A25" s="55">
        <f t="shared" si="0"/>
        <v>19</v>
      </c>
      <c r="B25" s="55">
        <f>Lista_Asistencia!B27</f>
        <v>0</v>
      </c>
      <c r="C25" s="229">
        <f>Lista_Asistencia!C27</f>
        <v>0</v>
      </c>
      <c r="D25" s="230"/>
      <c r="E25" s="231"/>
      <c r="F25" s="56" t="s">
        <v>117</v>
      </c>
      <c r="G25" s="56"/>
      <c r="H25" s="56"/>
      <c r="I25" s="56"/>
      <c r="J25" s="232"/>
      <c r="K25" s="233"/>
      <c r="L25" s="234"/>
      <c r="M25" s="58" t="str">
        <f>IF(Lista_Acreditados!O27=2,"A","N.A.")</f>
        <v>N.A.</v>
      </c>
    </row>
    <row r="26" spans="1:13">
      <c r="A26" s="55">
        <f t="shared" si="0"/>
        <v>20</v>
      </c>
      <c r="B26" s="55">
        <f>Lista_Asistencia!B28</f>
        <v>0</v>
      </c>
      <c r="C26" s="229">
        <f>Lista_Asistencia!C28</f>
        <v>0</v>
      </c>
      <c r="D26" s="230"/>
      <c r="E26" s="231"/>
      <c r="F26" s="56" t="s">
        <v>117</v>
      </c>
      <c r="G26" s="56"/>
      <c r="H26" s="56"/>
      <c r="I26" s="56"/>
      <c r="J26" s="232"/>
      <c r="K26" s="233"/>
      <c r="L26" s="234"/>
      <c r="M26" s="58" t="str">
        <f>IF(Lista_Acreditados!O28=2,"A","N.A.")</f>
        <v>N.A.</v>
      </c>
    </row>
    <row r="27" spans="1:13">
      <c r="A27" s="55">
        <f t="shared" si="0"/>
        <v>21</v>
      </c>
      <c r="B27" s="55">
        <f>Lista_Asistencia!B29</f>
        <v>0</v>
      </c>
      <c r="C27" s="229">
        <f>Lista_Asistencia!C29</f>
        <v>0</v>
      </c>
      <c r="D27" s="230"/>
      <c r="E27" s="231"/>
      <c r="F27" s="56" t="s">
        <v>117</v>
      </c>
      <c r="G27" s="56"/>
      <c r="H27" s="56"/>
      <c r="I27" s="56"/>
      <c r="J27" s="232"/>
      <c r="K27" s="233"/>
      <c r="L27" s="234"/>
      <c r="M27" s="58" t="str">
        <f>IF(Lista_Acreditados!O29=2,"A","N.A.")</f>
        <v>N.A.</v>
      </c>
    </row>
    <row r="28" spans="1:13">
      <c r="A28" s="55">
        <f t="shared" si="0"/>
        <v>22</v>
      </c>
      <c r="B28" s="55">
        <f>Lista_Asistencia!B30</f>
        <v>0</v>
      </c>
      <c r="C28" s="229">
        <f>Lista_Asistencia!C30</f>
        <v>0</v>
      </c>
      <c r="D28" s="230"/>
      <c r="E28" s="231"/>
      <c r="F28" s="56" t="s">
        <v>117</v>
      </c>
      <c r="G28" s="56"/>
      <c r="H28" s="56"/>
      <c r="I28" s="56"/>
      <c r="J28" s="232"/>
      <c r="K28" s="233"/>
      <c r="L28" s="234"/>
      <c r="M28" s="58" t="str">
        <f>IF(Lista_Acreditados!O30=2,"A","N.A.")</f>
        <v>N.A.</v>
      </c>
    </row>
    <row r="29" spans="1:13">
      <c r="A29" s="55">
        <f t="shared" si="0"/>
        <v>23</v>
      </c>
      <c r="B29" s="55">
        <f>Lista_Asistencia!B31</f>
        <v>0</v>
      </c>
      <c r="C29" s="229">
        <f>Lista_Asistencia!C31</f>
        <v>0</v>
      </c>
      <c r="D29" s="230"/>
      <c r="E29" s="231"/>
      <c r="F29" s="56" t="s">
        <v>117</v>
      </c>
      <c r="G29" s="56"/>
      <c r="H29" s="56"/>
      <c r="I29" s="56"/>
      <c r="J29" s="232"/>
      <c r="K29" s="233"/>
      <c r="L29" s="234"/>
      <c r="M29" s="58" t="str">
        <f>IF(Lista_Acreditados!O31=2,"A","N.A.")</f>
        <v>N.A.</v>
      </c>
    </row>
    <row r="30" spans="1:13">
      <c r="A30" s="55">
        <f t="shared" si="0"/>
        <v>24</v>
      </c>
      <c r="B30" s="55">
        <f>Lista_Asistencia!B32</f>
        <v>0</v>
      </c>
      <c r="C30" s="229">
        <f>Lista_Asistencia!C32</f>
        <v>0</v>
      </c>
      <c r="D30" s="230"/>
      <c r="E30" s="231"/>
      <c r="F30" s="56" t="s">
        <v>117</v>
      </c>
      <c r="G30" s="56"/>
      <c r="H30" s="56"/>
      <c r="I30" s="56"/>
      <c r="J30" s="232"/>
      <c r="K30" s="233"/>
      <c r="L30" s="234"/>
      <c r="M30" s="58" t="str">
        <f>IF(Lista_Acreditados!O32=2,"A","N.A.")</f>
        <v>N.A.</v>
      </c>
    </row>
    <row r="31" spans="1:13">
      <c r="A31" s="55">
        <f t="shared" si="0"/>
        <v>25</v>
      </c>
      <c r="B31" s="55">
        <f>Lista_Asistencia!B33</f>
        <v>0</v>
      </c>
      <c r="C31" s="229">
        <f>Lista_Asistencia!C33</f>
        <v>0</v>
      </c>
      <c r="D31" s="230"/>
      <c r="E31" s="231"/>
      <c r="F31" s="56" t="s">
        <v>117</v>
      </c>
      <c r="G31" s="56"/>
      <c r="H31" s="56"/>
      <c r="I31" s="56"/>
      <c r="J31" s="232"/>
      <c r="K31" s="233"/>
      <c r="L31" s="234"/>
      <c r="M31" s="58" t="str">
        <f>IF(Lista_Acreditados!O33=2,"A","N.A.")</f>
        <v>N.A.</v>
      </c>
    </row>
    <row r="32" spans="1:13">
      <c r="A32" s="55">
        <f t="shared" si="0"/>
        <v>26</v>
      </c>
      <c r="B32" s="55">
        <f>Lista_Asistencia!B34</f>
        <v>0</v>
      </c>
      <c r="C32" s="229">
        <f>Lista_Asistencia!C34</f>
        <v>0</v>
      </c>
      <c r="D32" s="230"/>
      <c r="E32" s="231"/>
      <c r="F32" s="56" t="s">
        <v>117</v>
      </c>
      <c r="G32" s="56"/>
      <c r="H32" s="56"/>
      <c r="I32" s="56"/>
      <c r="J32" s="232"/>
      <c r="K32" s="233"/>
      <c r="L32" s="234"/>
      <c r="M32" s="58" t="str">
        <f>IF(Lista_Acreditados!O34=2,"A","N.A.")</f>
        <v>N.A.</v>
      </c>
    </row>
    <row r="33" spans="1:13">
      <c r="A33" s="55">
        <f t="shared" si="0"/>
        <v>27</v>
      </c>
      <c r="B33" s="55">
        <f>Lista_Asistencia!B35</f>
        <v>0</v>
      </c>
      <c r="C33" s="229">
        <f>Lista_Asistencia!C35</f>
        <v>0</v>
      </c>
      <c r="D33" s="230"/>
      <c r="E33" s="231"/>
      <c r="F33" s="56" t="s">
        <v>117</v>
      </c>
      <c r="G33" s="56"/>
      <c r="H33" s="56"/>
      <c r="I33" s="56"/>
      <c r="J33" s="232"/>
      <c r="K33" s="233"/>
      <c r="L33" s="234"/>
      <c r="M33" s="58" t="str">
        <f>IF(Lista_Acreditados!O35=2,"A","N.A.")</f>
        <v>N.A.</v>
      </c>
    </row>
    <row r="34" spans="1:13">
      <c r="A34" s="55">
        <f t="shared" si="0"/>
        <v>28</v>
      </c>
      <c r="B34" s="55">
        <f>Lista_Asistencia!B36</f>
        <v>0</v>
      </c>
      <c r="C34" s="229">
        <f>Lista_Asistencia!C36</f>
        <v>0</v>
      </c>
      <c r="D34" s="230"/>
      <c r="E34" s="231"/>
      <c r="F34" s="56" t="s">
        <v>117</v>
      </c>
      <c r="G34" s="56"/>
      <c r="H34" s="56"/>
      <c r="I34" s="56"/>
      <c r="J34" s="232"/>
      <c r="K34" s="233"/>
      <c r="L34" s="234"/>
      <c r="M34" s="58" t="str">
        <f>IF(Lista_Acreditados!O36=2,"A","N.A.")</f>
        <v>N.A.</v>
      </c>
    </row>
    <row r="35" spans="1:13">
      <c r="A35" s="55">
        <f t="shared" si="0"/>
        <v>29</v>
      </c>
      <c r="B35" s="55">
        <f>Lista_Asistencia!B37</f>
        <v>0</v>
      </c>
      <c r="C35" s="229">
        <f>Lista_Asistencia!C37</f>
        <v>0</v>
      </c>
      <c r="D35" s="230"/>
      <c r="E35" s="231"/>
      <c r="F35" s="56" t="s">
        <v>117</v>
      </c>
      <c r="G35" s="56"/>
      <c r="H35" s="56"/>
      <c r="I35" s="56"/>
      <c r="J35" s="232"/>
      <c r="K35" s="233"/>
      <c r="L35" s="234"/>
      <c r="M35" s="58" t="str">
        <f>IF(Lista_Acreditados!O37=2,"A","N.A.")</f>
        <v>N.A.</v>
      </c>
    </row>
    <row r="36" spans="1:13">
      <c r="A36" s="55">
        <f t="shared" si="0"/>
        <v>30</v>
      </c>
      <c r="B36" s="55">
        <f>Lista_Asistencia!B38</f>
        <v>0</v>
      </c>
      <c r="C36" s="229">
        <f>Lista_Asistencia!C38</f>
        <v>0</v>
      </c>
      <c r="D36" s="230"/>
      <c r="E36" s="231"/>
      <c r="F36" s="56" t="s">
        <v>117</v>
      </c>
      <c r="G36" s="56"/>
      <c r="H36" s="56"/>
      <c r="I36" s="56"/>
      <c r="J36" s="232"/>
      <c r="K36" s="233"/>
      <c r="L36" s="234"/>
      <c r="M36" s="58" t="str">
        <f>IF(Lista_Acreditados!O38=2,"A","N.A.")</f>
        <v>N.A.</v>
      </c>
    </row>
    <row r="37" spans="1:13">
      <c r="A37" s="55">
        <f t="shared" si="0"/>
        <v>31</v>
      </c>
      <c r="B37" s="55">
        <f>Lista_Asistencia!B39</f>
        <v>0</v>
      </c>
      <c r="C37" s="229">
        <f>Lista_Asistencia!C39</f>
        <v>0</v>
      </c>
      <c r="D37" s="230"/>
      <c r="E37" s="231"/>
      <c r="F37" s="56" t="s">
        <v>117</v>
      </c>
      <c r="G37" s="56"/>
      <c r="H37" s="56"/>
      <c r="I37" s="56"/>
      <c r="J37" s="232"/>
      <c r="K37" s="233"/>
      <c r="L37" s="234"/>
      <c r="M37" s="58" t="str">
        <f>IF(Lista_Acreditados!O39=2,"A","N.A.")</f>
        <v>N.A.</v>
      </c>
    </row>
    <row r="38" spans="1:13">
      <c r="A38" s="55">
        <f t="shared" si="0"/>
        <v>32</v>
      </c>
      <c r="B38" s="55">
        <f>Lista_Asistencia!B40</f>
        <v>0</v>
      </c>
      <c r="C38" s="229">
        <f>Lista_Asistencia!C40</f>
        <v>0</v>
      </c>
      <c r="D38" s="230"/>
      <c r="E38" s="231"/>
      <c r="F38" s="56" t="s">
        <v>117</v>
      </c>
      <c r="G38" s="56"/>
      <c r="H38" s="56"/>
      <c r="I38" s="56"/>
      <c r="J38" s="232"/>
      <c r="K38" s="233"/>
      <c r="L38" s="234"/>
      <c r="M38" s="58" t="str">
        <f>IF(Lista_Acreditados!O40=2,"A","N.A.")</f>
        <v>N.A.</v>
      </c>
    </row>
    <row r="39" spans="1:13">
      <c r="A39" s="55">
        <f t="shared" si="0"/>
        <v>33</v>
      </c>
      <c r="B39" s="55">
        <f>Lista_Asistencia!B41</f>
        <v>0</v>
      </c>
      <c r="C39" s="229">
        <f>Lista_Asistencia!C41</f>
        <v>0</v>
      </c>
      <c r="D39" s="230"/>
      <c r="E39" s="231"/>
      <c r="F39" s="56" t="s">
        <v>117</v>
      </c>
      <c r="G39" s="56"/>
      <c r="H39" s="56"/>
      <c r="I39" s="56"/>
      <c r="J39" s="232"/>
      <c r="K39" s="233"/>
      <c r="L39" s="234"/>
      <c r="M39" s="58" t="str">
        <f>IF(Lista_Acreditados!O41=2,"A","N.A.")</f>
        <v>N.A.</v>
      </c>
    </row>
    <row r="40" spans="1:13">
      <c r="A40" s="55">
        <f t="shared" si="0"/>
        <v>34</v>
      </c>
      <c r="B40" s="55">
        <f>Lista_Asistencia!B42</f>
        <v>0</v>
      </c>
      <c r="C40" s="229">
        <f>Lista_Asistencia!C42</f>
        <v>0</v>
      </c>
      <c r="D40" s="230"/>
      <c r="E40" s="231"/>
      <c r="F40" s="56" t="s">
        <v>117</v>
      </c>
      <c r="G40" s="56"/>
      <c r="H40" s="56"/>
      <c r="I40" s="56"/>
      <c r="J40" s="232"/>
      <c r="K40" s="233"/>
      <c r="L40" s="234"/>
      <c r="M40" s="58" t="str">
        <f>IF(Lista_Acreditados!O42=2,"A","N.A.")</f>
        <v>N.A.</v>
      </c>
    </row>
    <row r="41" spans="1:13">
      <c r="A41" s="55">
        <f t="shared" si="0"/>
        <v>35</v>
      </c>
      <c r="B41" s="55">
        <f>Lista_Asistencia!B43</f>
        <v>0</v>
      </c>
      <c r="C41" s="229">
        <f>Lista_Asistencia!C43</f>
        <v>0</v>
      </c>
      <c r="D41" s="230"/>
      <c r="E41" s="231"/>
      <c r="F41" s="56" t="s">
        <v>117</v>
      </c>
      <c r="G41" s="56"/>
      <c r="H41" s="56"/>
      <c r="I41" s="56"/>
      <c r="J41" s="232"/>
      <c r="K41" s="233"/>
      <c r="L41" s="234"/>
      <c r="M41" s="58" t="str">
        <f>IF(Lista_Acreditados!O43=2,"A","N.A.")</f>
        <v>N.A.</v>
      </c>
    </row>
    <row r="42" spans="1:13">
      <c r="A42" s="55">
        <f t="shared" si="0"/>
        <v>36</v>
      </c>
      <c r="B42" s="55">
        <f>Lista_Asistencia!B44</f>
        <v>0</v>
      </c>
      <c r="C42" s="229">
        <f>Lista_Asistencia!C44</f>
        <v>0</v>
      </c>
      <c r="D42" s="230"/>
      <c r="E42" s="231"/>
      <c r="F42" s="56" t="s">
        <v>117</v>
      </c>
      <c r="G42" s="56"/>
      <c r="H42" s="56"/>
      <c r="I42" s="56"/>
      <c r="J42" s="232"/>
      <c r="K42" s="233"/>
      <c r="L42" s="234"/>
      <c r="M42" s="58" t="str">
        <f>IF(Lista_Acreditados!O44=2,"A","N.A.")</f>
        <v>N.A.</v>
      </c>
    </row>
    <row r="43" spans="1:13">
      <c r="A43" s="55">
        <f t="shared" si="0"/>
        <v>37</v>
      </c>
      <c r="B43" s="55">
        <f>Lista_Asistencia!B45</f>
        <v>0</v>
      </c>
      <c r="C43" s="229">
        <f>Lista_Asistencia!C45</f>
        <v>0</v>
      </c>
      <c r="D43" s="230"/>
      <c r="E43" s="231"/>
      <c r="F43" s="56" t="s">
        <v>117</v>
      </c>
      <c r="G43" s="56"/>
      <c r="H43" s="56"/>
      <c r="I43" s="56"/>
      <c r="J43" s="232"/>
      <c r="K43" s="233"/>
      <c r="L43" s="234"/>
      <c r="M43" s="58" t="str">
        <f>IF(Lista_Acreditados!O45=2,"A","N.A.")</f>
        <v>N.A.</v>
      </c>
    </row>
    <row r="44" spans="1:13">
      <c r="A44" s="55">
        <f t="shared" si="0"/>
        <v>38</v>
      </c>
      <c r="B44" s="55">
        <f>Lista_Asistencia!B46</f>
        <v>0</v>
      </c>
      <c r="C44" s="229">
        <f>Lista_Asistencia!C46</f>
        <v>0</v>
      </c>
      <c r="D44" s="230"/>
      <c r="E44" s="231"/>
      <c r="F44" s="56" t="s">
        <v>117</v>
      </c>
      <c r="G44" s="56"/>
      <c r="H44" s="56"/>
      <c r="I44" s="56"/>
      <c r="J44" s="232"/>
      <c r="K44" s="233"/>
      <c r="L44" s="234"/>
      <c r="M44" s="58" t="str">
        <f>IF(Lista_Acreditados!O46=2,"A","N.A.")</f>
        <v>N.A.</v>
      </c>
    </row>
    <row r="45" spans="1:13">
      <c r="A45" s="55">
        <f t="shared" si="0"/>
        <v>39</v>
      </c>
      <c r="B45" s="55">
        <f>Lista_Asistencia!B47</f>
        <v>0</v>
      </c>
      <c r="C45" s="229">
        <f>Lista_Asistencia!C47</f>
        <v>0</v>
      </c>
      <c r="D45" s="230"/>
      <c r="E45" s="231"/>
      <c r="F45" s="56" t="s">
        <v>117</v>
      </c>
      <c r="G45" s="56"/>
      <c r="H45" s="56"/>
      <c r="I45" s="56"/>
      <c r="J45" s="232"/>
      <c r="K45" s="233"/>
      <c r="L45" s="234"/>
      <c r="M45" s="58" t="str">
        <f>IF(Lista_Acreditados!O47=2,"A","N.A.")</f>
        <v>N.A.</v>
      </c>
    </row>
    <row r="46" spans="1:13">
      <c r="A46" s="55">
        <f t="shared" si="0"/>
        <v>40</v>
      </c>
      <c r="B46" s="55">
        <f>Lista_Asistencia!B48</f>
        <v>0</v>
      </c>
      <c r="C46" s="229">
        <f>Lista_Asistencia!C48</f>
        <v>0</v>
      </c>
      <c r="D46" s="230"/>
      <c r="E46" s="231"/>
      <c r="F46" s="56" t="s">
        <v>117</v>
      </c>
      <c r="G46" s="56"/>
      <c r="H46" s="56"/>
      <c r="I46" s="56"/>
      <c r="J46" s="232"/>
      <c r="K46" s="233"/>
      <c r="L46" s="234"/>
      <c r="M46" s="58" t="str">
        <f>IF(Lista_Acreditados!O48=2,"A","N.A.")</f>
        <v>N.A.</v>
      </c>
    </row>
    <row r="47" spans="1:13">
      <c r="A47" s="55">
        <f t="shared" si="0"/>
        <v>41</v>
      </c>
      <c r="B47" s="55">
        <f>Lista_Asistencia!B49</f>
        <v>0</v>
      </c>
      <c r="C47" s="229">
        <f>Lista_Asistencia!C49</f>
        <v>0</v>
      </c>
      <c r="D47" s="230"/>
      <c r="E47" s="231"/>
      <c r="F47" s="56" t="s">
        <v>117</v>
      </c>
      <c r="G47" s="56"/>
      <c r="H47" s="56"/>
      <c r="I47" s="56"/>
      <c r="J47" s="232"/>
      <c r="K47" s="233"/>
      <c r="L47" s="234"/>
      <c r="M47" s="58" t="str">
        <f>IF(Lista_Acreditados!O49=2,"A","N.A.")</f>
        <v>N.A.</v>
      </c>
    </row>
    <row r="48" spans="1:13">
      <c r="A48" s="55">
        <f t="shared" si="0"/>
        <v>42</v>
      </c>
      <c r="B48" s="55">
        <f>Lista_Asistencia!B50</f>
        <v>0</v>
      </c>
      <c r="C48" s="229">
        <f>Lista_Asistencia!C50</f>
        <v>0</v>
      </c>
      <c r="D48" s="230"/>
      <c r="E48" s="231"/>
      <c r="F48" s="56" t="s">
        <v>117</v>
      </c>
      <c r="G48" s="56"/>
      <c r="H48" s="56"/>
      <c r="I48" s="56"/>
      <c r="J48" s="232"/>
      <c r="K48" s="233"/>
      <c r="L48" s="234"/>
      <c r="M48" s="58" t="str">
        <f>IF(Lista_Acreditados!O50=2,"A","N.A.")</f>
        <v>N.A.</v>
      </c>
    </row>
    <row r="49" spans="1:13">
      <c r="A49" s="55">
        <f t="shared" si="0"/>
        <v>43</v>
      </c>
      <c r="B49" s="55">
        <f>Lista_Asistencia!B51</f>
        <v>0</v>
      </c>
      <c r="C49" s="229">
        <f>Lista_Asistencia!C51</f>
        <v>0</v>
      </c>
      <c r="D49" s="230"/>
      <c r="E49" s="231"/>
      <c r="F49" s="56" t="s">
        <v>117</v>
      </c>
      <c r="G49" s="56"/>
      <c r="H49" s="56"/>
      <c r="I49" s="56"/>
      <c r="J49" s="232"/>
      <c r="K49" s="233"/>
      <c r="L49" s="234"/>
      <c r="M49" s="58" t="str">
        <f>IF(Lista_Acreditados!O51=2,"A","N.A.")</f>
        <v>N.A.</v>
      </c>
    </row>
    <row r="50" spans="1:13">
      <c r="A50" s="55">
        <f t="shared" si="0"/>
        <v>44</v>
      </c>
      <c r="B50" s="55">
        <f>Lista_Asistencia!B52</f>
        <v>0</v>
      </c>
      <c r="C50" s="229">
        <f>Lista_Asistencia!C52</f>
        <v>0</v>
      </c>
      <c r="D50" s="230"/>
      <c r="E50" s="231"/>
      <c r="F50" s="56" t="s">
        <v>117</v>
      </c>
      <c r="G50" s="56"/>
      <c r="H50" s="56"/>
      <c r="I50" s="56"/>
      <c r="J50" s="232"/>
      <c r="K50" s="233"/>
      <c r="L50" s="234"/>
      <c r="M50" s="58" t="str">
        <f>IF(Lista_Acreditados!O52=2,"A","N.A.")</f>
        <v>N.A.</v>
      </c>
    </row>
    <row r="51" spans="1:13">
      <c r="A51" s="55">
        <f t="shared" si="0"/>
        <v>45</v>
      </c>
      <c r="B51" s="55">
        <f>Lista_Asistencia!B53</f>
        <v>0</v>
      </c>
      <c r="C51" s="229">
        <f>Lista_Asistencia!C53</f>
        <v>0</v>
      </c>
      <c r="D51" s="230"/>
      <c r="E51" s="231"/>
      <c r="F51" s="56" t="s">
        <v>117</v>
      </c>
      <c r="G51" s="56"/>
      <c r="H51" s="56"/>
      <c r="I51" s="56"/>
      <c r="J51" s="232"/>
      <c r="K51" s="233"/>
      <c r="L51" s="234"/>
      <c r="M51" s="58" t="str">
        <f>IF(Lista_Acreditados!O53=2,"A","N.A.")</f>
        <v>N.A.</v>
      </c>
    </row>
    <row r="52" spans="1:13">
      <c r="A52" s="55">
        <f t="shared" si="0"/>
        <v>46</v>
      </c>
      <c r="B52" s="55">
        <f>Lista_Asistencia!B54</f>
        <v>0</v>
      </c>
      <c r="C52" s="229">
        <f>Lista_Asistencia!C54</f>
        <v>0</v>
      </c>
      <c r="D52" s="230"/>
      <c r="E52" s="231"/>
      <c r="F52" s="56" t="s">
        <v>117</v>
      </c>
      <c r="G52" s="56"/>
      <c r="H52" s="56"/>
      <c r="I52" s="56"/>
      <c r="J52" s="232"/>
      <c r="K52" s="233"/>
      <c r="L52" s="234"/>
      <c r="M52" s="58" t="str">
        <f>IF(Lista_Acreditados!O54=2,"A","N.A.")</f>
        <v>N.A.</v>
      </c>
    </row>
    <row r="53" spans="1:13">
      <c r="A53" s="55">
        <f t="shared" si="0"/>
        <v>47</v>
      </c>
      <c r="B53" s="55">
        <f>Lista_Asistencia!B55</f>
        <v>0</v>
      </c>
      <c r="C53" s="229">
        <f>Lista_Asistencia!C55</f>
        <v>0</v>
      </c>
      <c r="D53" s="230"/>
      <c r="E53" s="231"/>
      <c r="F53" s="56" t="s">
        <v>117</v>
      </c>
      <c r="G53" s="56"/>
      <c r="H53" s="56"/>
      <c r="I53" s="56"/>
      <c r="J53" s="232"/>
      <c r="K53" s="233"/>
      <c r="L53" s="234"/>
      <c r="M53" s="58" t="str">
        <f>IF(Lista_Acreditados!O55=2,"A","N.A.")</f>
        <v>N.A.</v>
      </c>
    </row>
    <row r="54" spans="1:13">
      <c r="A54" s="55">
        <f t="shared" si="0"/>
        <v>48</v>
      </c>
      <c r="B54" s="55">
        <f>Lista_Asistencia!B56</f>
        <v>0</v>
      </c>
      <c r="C54" s="229">
        <f>Lista_Asistencia!C56</f>
        <v>0</v>
      </c>
      <c r="D54" s="230"/>
      <c r="E54" s="231"/>
      <c r="F54" s="56" t="s">
        <v>117</v>
      </c>
      <c r="G54" s="56"/>
      <c r="H54" s="56"/>
      <c r="I54" s="56"/>
      <c r="J54" s="232"/>
      <c r="K54" s="233"/>
      <c r="L54" s="234"/>
      <c r="M54" s="58" t="str">
        <f>IF(Lista_Acreditados!O56=2,"A","N.A.")</f>
        <v>N.A.</v>
      </c>
    </row>
    <row r="55" spans="1:13">
      <c r="A55" s="55">
        <f t="shared" si="0"/>
        <v>49</v>
      </c>
      <c r="B55" s="55">
        <f>Lista_Asistencia!B57</f>
        <v>0</v>
      </c>
      <c r="C55" s="229">
        <f>Lista_Asistencia!C57</f>
        <v>0</v>
      </c>
      <c r="D55" s="230"/>
      <c r="E55" s="231"/>
      <c r="F55" s="56" t="s">
        <v>117</v>
      </c>
      <c r="G55" s="56"/>
      <c r="H55" s="56"/>
      <c r="I55" s="56"/>
      <c r="J55" s="232"/>
      <c r="K55" s="233"/>
      <c r="L55" s="234"/>
      <c r="M55" s="58" t="str">
        <f>IF(Lista_Acreditados!O57=2,"A","N.A.")</f>
        <v>N.A.</v>
      </c>
    </row>
    <row r="56" spans="1:13">
      <c r="A56" s="55">
        <f t="shared" si="0"/>
        <v>50</v>
      </c>
      <c r="B56" s="55">
        <f>Lista_Asistencia!B58</f>
        <v>0</v>
      </c>
      <c r="C56" s="229">
        <f>Lista_Asistencia!C58</f>
        <v>0</v>
      </c>
      <c r="D56" s="230"/>
      <c r="E56" s="231"/>
      <c r="F56" s="56" t="s">
        <v>117</v>
      </c>
      <c r="G56" s="56"/>
      <c r="H56" s="56"/>
      <c r="I56" s="56"/>
      <c r="J56" s="232"/>
      <c r="K56" s="233"/>
      <c r="L56" s="234"/>
      <c r="M56" s="58" t="str">
        <f>IF(Lista_Acreditados!O58=2,"A","N.A.")</f>
        <v>N.A.</v>
      </c>
    </row>
    <row r="57" spans="1:13">
      <c r="A57" s="55">
        <f t="shared" si="0"/>
        <v>51</v>
      </c>
      <c r="B57" s="55">
        <f>Lista_Asistencia!B59</f>
        <v>0</v>
      </c>
      <c r="C57" s="229">
        <f>Lista_Asistencia!C59</f>
        <v>0</v>
      </c>
      <c r="D57" s="230"/>
      <c r="E57" s="231"/>
      <c r="F57" s="56" t="s">
        <v>117</v>
      </c>
      <c r="G57" s="56"/>
      <c r="H57" s="56"/>
      <c r="I57" s="56"/>
      <c r="J57" s="232"/>
      <c r="K57" s="233"/>
      <c r="L57" s="234"/>
      <c r="M57" s="58" t="str">
        <f>IF(Lista_Acreditados!O59=2,"A","N.A.")</f>
        <v>N.A.</v>
      </c>
    </row>
    <row r="58" spans="1:13">
      <c r="A58" s="55">
        <f t="shared" si="0"/>
        <v>52</v>
      </c>
      <c r="B58" s="55">
        <f>Lista_Asistencia!B60</f>
        <v>0</v>
      </c>
      <c r="C58" s="229">
        <f>Lista_Asistencia!C60</f>
        <v>0</v>
      </c>
      <c r="D58" s="230"/>
      <c r="E58" s="231"/>
      <c r="F58" s="56" t="s">
        <v>117</v>
      </c>
      <c r="G58" s="56"/>
      <c r="H58" s="56"/>
      <c r="I58" s="56"/>
      <c r="J58" s="232"/>
      <c r="K58" s="233"/>
      <c r="L58" s="234"/>
      <c r="M58" s="58" t="str">
        <f>IF(Lista_Acreditados!O60=2,"A","N.A.")</f>
        <v>N.A.</v>
      </c>
    </row>
    <row r="59" spans="1:13">
      <c r="A59" s="55">
        <f t="shared" si="0"/>
        <v>53</v>
      </c>
      <c r="B59" s="55">
        <f>Lista_Asistencia!B61</f>
        <v>0</v>
      </c>
      <c r="C59" s="229">
        <f>Lista_Asistencia!C61</f>
        <v>0</v>
      </c>
      <c r="D59" s="230"/>
      <c r="E59" s="231"/>
      <c r="F59" s="56" t="s">
        <v>117</v>
      </c>
      <c r="G59" s="56"/>
      <c r="H59" s="56"/>
      <c r="I59" s="56"/>
      <c r="J59" s="232"/>
      <c r="K59" s="233"/>
      <c r="L59" s="234"/>
      <c r="M59" s="58" t="str">
        <f>IF(Lista_Acreditados!O61=2,"A","N.A.")</f>
        <v>N.A.</v>
      </c>
    </row>
    <row r="60" spans="1:13">
      <c r="A60" s="55">
        <f t="shared" si="0"/>
        <v>54</v>
      </c>
      <c r="B60" s="55">
        <f>Lista_Asistencia!B62</f>
        <v>0</v>
      </c>
      <c r="C60" s="229">
        <f>Lista_Asistencia!C62</f>
        <v>0</v>
      </c>
      <c r="D60" s="230"/>
      <c r="E60" s="231"/>
      <c r="F60" s="56" t="s">
        <v>117</v>
      </c>
      <c r="G60" s="56"/>
      <c r="H60" s="56"/>
      <c r="I60" s="56"/>
      <c r="J60" s="232"/>
      <c r="K60" s="233"/>
      <c r="L60" s="234"/>
      <c r="M60" s="58" t="str">
        <f>IF(Lista_Acreditados!O62=2,"A","N.A.")</f>
        <v>N.A.</v>
      </c>
    </row>
    <row r="61" spans="1:13">
      <c r="A61" s="55">
        <f t="shared" si="0"/>
        <v>55</v>
      </c>
      <c r="B61" s="55">
        <f>Lista_Asistencia!B63</f>
        <v>0</v>
      </c>
      <c r="C61" s="229">
        <f>Lista_Asistencia!C63</f>
        <v>0</v>
      </c>
      <c r="D61" s="230"/>
      <c r="E61" s="231"/>
      <c r="F61" s="56" t="s">
        <v>117</v>
      </c>
      <c r="G61" s="56"/>
      <c r="H61" s="56"/>
      <c r="I61" s="56"/>
      <c r="J61" s="232"/>
      <c r="K61" s="233"/>
      <c r="L61" s="234"/>
      <c r="M61" s="58" t="str">
        <f>IF(Lista_Acreditados!O63=2,"A","N.A.")</f>
        <v>N.A.</v>
      </c>
    </row>
    <row r="62" spans="1:13">
      <c r="A62" s="208" t="s">
        <v>118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</row>
    <row r="63" spans="1:13">
      <c r="A63" s="208"/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</row>
    <row r="64" spans="1:13">
      <c r="A64" s="208"/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</row>
    <row r="65" spans="1:17">
      <c r="A65" s="208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</row>
    <row r="66" spans="1:17">
      <c r="A66" s="208"/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</row>
    <row r="67" spans="1:17">
      <c r="A67" s="208" t="s">
        <v>119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</row>
    <row r="68" spans="1:17">
      <c r="A68" s="208"/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</row>
    <row r="69" spans="1:17">
      <c r="A69" s="208"/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</row>
    <row r="70" spans="1:17">
      <c r="A70" s="208"/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</row>
    <row r="71" spans="1:17">
      <c r="A71" s="208"/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</row>
    <row r="73" spans="1:17">
      <c r="A73" s="59" t="s">
        <v>120</v>
      </c>
    </row>
    <row r="74" spans="1:17">
      <c r="A74" s="35" t="s">
        <v>121</v>
      </c>
    </row>
    <row r="79" spans="1:17">
      <c r="E79" s="145">
        <f>Lista_Asistencia!F5</f>
        <v>0</v>
      </c>
      <c r="F79" s="145"/>
      <c r="G79" s="145"/>
      <c r="H79" s="145"/>
      <c r="I79" s="145"/>
      <c r="J79" s="145"/>
      <c r="K79" s="61"/>
      <c r="L79" s="61"/>
      <c r="M79" s="61"/>
      <c r="N79" s="61"/>
      <c r="O79" s="61"/>
      <c r="P79" s="61"/>
      <c r="Q79" s="61"/>
    </row>
    <row r="80" spans="1:17">
      <c r="E80" s="204" t="s">
        <v>122</v>
      </c>
      <c r="F80" s="204"/>
      <c r="G80" s="204"/>
      <c r="H80" s="204"/>
      <c r="I80" s="204"/>
      <c r="J80" s="204"/>
    </row>
    <row r="81" spans="1:13">
      <c r="E81" s="60"/>
      <c r="F81" s="60"/>
      <c r="G81" s="60"/>
      <c r="H81" s="60"/>
      <c r="I81" s="60"/>
      <c r="J81" s="60"/>
    </row>
    <row r="82" spans="1:13">
      <c r="E82" s="60"/>
      <c r="F82" s="60"/>
      <c r="G82" s="60"/>
      <c r="H82" s="60"/>
      <c r="I82" s="60"/>
      <c r="J82" s="60"/>
    </row>
    <row r="83" spans="1:13">
      <c r="E83" s="60"/>
      <c r="F83" s="60"/>
      <c r="G83" s="60"/>
      <c r="H83" s="60"/>
      <c r="I83" s="60"/>
      <c r="J83" s="60"/>
    </row>
    <row r="85" spans="1:13">
      <c r="A85" s="137" t="s">
        <v>123</v>
      </c>
      <c r="B85" s="137"/>
      <c r="C85" s="137"/>
      <c r="D85" s="137"/>
      <c r="E85" s="137"/>
      <c r="F85" s="137"/>
      <c r="I85" s="137" t="s">
        <v>124</v>
      </c>
      <c r="J85" s="137"/>
      <c r="K85" s="137"/>
      <c r="L85" s="137"/>
      <c r="M85" s="137"/>
    </row>
    <row r="86" spans="1:13">
      <c r="A86" s="204" t="s">
        <v>125</v>
      </c>
      <c r="B86" s="204"/>
      <c r="C86" s="204"/>
      <c r="D86" s="204"/>
      <c r="E86" s="204"/>
      <c r="F86" s="204"/>
      <c r="I86" s="204" t="s">
        <v>126</v>
      </c>
      <c r="J86" s="204"/>
      <c r="K86" s="204"/>
      <c r="L86" s="204"/>
      <c r="M86" s="204"/>
    </row>
  </sheetData>
  <mergeCells count="131">
    <mergeCell ref="A1:M1"/>
    <mergeCell ref="D2:H2"/>
    <mergeCell ref="J2:M2"/>
    <mergeCell ref="A3:E3"/>
    <mergeCell ref="G3:H3"/>
    <mergeCell ref="J3:K3"/>
    <mergeCell ref="L3:M3"/>
    <mergeCell ref="C6:E6"/>
    <mergeCell ref="C7:E7"/>
    <mergeCell ref="J7:L7"/>
    <mergeCell ref="C8:E8"/>
    <mergeCell ref="J8:L8"/>
    <mergeCell ref="C9:E9"/>
    <mergeCell ref="J9:L9"/>
    <mergeCell ref="C10:E10"/>
    <mergeCell ref="J10:L10"/>
    <mergeCell ref="C11:E11"/>
    <mergeCell ref="J11:L11"/>
    <mergeCell ref="C12:E12"/>
    <mergeCell ref="J12:L12"/>
    <mergeCell ref="C13:E13"/>
    <mergeCell ref="J13:L13"/>
    <mergeCell ref="C14:E14"/>
    <mergeCell ref="J14:L14"/>
    <mergeCell ref="C15:E15"/>
    <mergeCell ref="J15:L15"/>
    <mergeCell ref="C16:E16"/>
    <mergeCell ref="J16:L16"/>
    <mergeCell ref="C17:E17"/>
    <mergeCell ref="J17:L17"/>
    <mergeCell ref="C18:E18"/>
    <mergeCell ref="J18:L18"/>
    <mergeCell ref="C19:E19"/>
    <mergeCell ref="J19:L19"/>
    <mergeCell ref="C20:E20"/>
    <mergeCell ref="J20:L20"/>
    <mergeCell ref="C21:E21"/>
    <mergeCell ref="J21:L21"/>
    <mergeCell ref="C22:E22"/>
    <mergeCell ref="J22:L22"/>
    <mergeCell ref="C23:E23"/>
    <mergeCell ref="J23:L23"/>
    <mergeCell ref="C24:E24"/>
    <mergeCell ref="J24:L24"/>
    <mergeCell ref="C25:E25"/>
    <mergeCell ref="J25:L25"/>
    <mergeCell ref="C26:E26"/>
    <mergeCell ref="J26:L26"/>
    <mergeCell ref="C27:E27"/>
    <mergeCell ref="J27:L27"/>
    <mergeCell ref="C28:E28"/>
    <mergeCell ref="J28:L28"/>
    <mergeCell ref="C29:E29"/>
    <mergeCell ref="J29:L29"/>
    <mergeCell ref="C30:E30"/>
    <mergeCell ref="J30:L30"/>
    <mergeCell ref="C31:E31"/>
    <mergeCell ref="J31:L31"/>
    <mergeCell ref="C32:E32"/>
    <mergeCell ref="J32:L32"/>
    <mergeCell ref="C33:E33"/>
    <mergeCell ref="J33:L33"/>
    <mergeCell ref="C34:E34"/>
    <mergeCell ref="J34:L34"/>
    <mergeCell ref="C35:E35"/>
    <mergeCell ref="J35:L35"/>
    <mergeCell ref="C36:E36"/>
    <mergeCell ref="J36:L36"/>
    <mergeCell ref="C37:E37"/>
    <mergeCell ref="J37:L37"/>
    <mergeCell ref="C38:E38"/>
    <mergeCell ref="J38:L38"/>
    <mergeCell ref="C39:E39"/>
    <mergeCell ref="J39:L39"/>
    <mergeCell ref="C40:E40"/>
    <mergeCell ref="J40:L40"/>
    <mergeCell ref="C41:E41"/>
    <mergeCell ref="J41:L41"/>
    <mergeCell ref="C42:E42"/>
    <mergeCell ref="J42:L42"/>
    <mergeCell ref="C43:E43"/>
    <mergeCell ref="J43:L43"/>
    <mergeCell ref="C44:E44"/>
    <mergeCell ref="J44:L44"/>
    <mergeCell ref="C45:E45"/>
    <mergeCell ref="J45:L45"/>
    <mergeCell ref="C46:E46"/>
    <mergeCell ref="J46:L46"/>
    <mergeCell ref="C47:E47"/>
    <mergeCell ref="J47:L47"/>
    <mergeCell ref="J54:L54"/>
    <mergeCell ref="C55:E55"/>
    <mergeCell ref="J55:L55"/>
    <mergeCell ref="C56:E56"/>
    <mergeCell ref="J56:L56"/>
    <mergeCell ref="C57:E57"/>
    <mergeCell ref="J57:L57"/>
    <mergeCell ref="C48:E48"/>
    <mergeCell ref="J48:L48"/>
    <mergeCell ref="C49:E49"/>
    <mergeCell ref="J49:L49"/>
    <mergeCell ref="C50:E50"/>
    <mergeCell ref="J50:L50"/>
    <mergeCell ref="C51:E51"/>
    <mergeCell ref="J51:L51"/>
    <mergeCell ref="C52:E52"/>
    <mergeCell ref="J52:L52"/>
    <mergeCell ref="E80:J80"/>
    <mergeCell ref="A85:F85"/>
    <mergeCell ref="I85:M85"/>
    <mergeCell ref="A86:F86"/>
    <mergeCell ref="I86:M86"/>
    <mergeCell ref="M4:M6"/>
    <mergeCell ref="A62:M66"/>
    <mergeCell ref="A67:M71"/>
    <mergeCell ref="F4:G5"/>
    <mergeCell ref="H4:I6"/>
    <mergeCell ref="J4:L6"/>
    <mergeCell ref="A4:E5"/>
    <mergeCell ref="C58:E58"/>
    <mergeCell ref="J58:L58"/>
    <mergeCell ref="C59:E59"/>
    <mergeCell ref="J59:L59"/>
    <mergeCell ref="C60:E60"/>
    <mergeCell ref="J60:L60"/>
    <mergeCell ref="C61:E61"/>
    <mergeCell ref="J61:L61"/>
    <mergeCell ref="E79:J79"/>
    <mergeCell ref="C53:E53"/>
    <mergeCell ref="J53:L53"/>
    <mergeCell ref="C54:E54"/>
  </mergeCells>
  <pageMargins left="0.69930555555555596" right="1.09375" top="1.1111111111111101" bottom="0.75" header="0.3" footer="0.3"/>
  <pageSetup scale="51" orientation="portrait"/>
  <headerFooter>
    <oddHeader>&amp;L&amp;G&amp;C&amp;"Adobe Caslon Pro Bold,Negrita"&amp;20INSTITUTO TECNOLÓGICO DE TLÁHUAC
&amp;12PROGRAMA INSTITUCIONAL DE TUTORÍA&amp;R&amp;G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63"/>
  <sheetViews>
    <sheetView workbookViewId="0">
      <selection activeCell="I9" sqref="I9"/>
    </sheetView>
  </sheetViews>
  <sheetFormatPr baseColWidth="10" defaultColWidth="11" defaultRowHeight="15"/>
  <cols>
    <col min="1" max="1" width="5.85546875" customWidth="1"/>
    <col min="2" max="2" width="41.42578125" customWidth="1"/>
    <col min="3" max="3" width="26.42578125" customWidth="1"/>
    <col min="4" max="4" width="6.28515625" customWidth="1"/>
    <col min="5" max="5" width="9.85546875" customWidth="1"/>
    <col min="6" max="6" width="4.7109375" customWidth="1"/>
    <col min="7" max="9" width="16.5703125" customWidth="1"/>
    <col min="10" max="10" width="3.7109375" style="15" customWidth="1"/>
    <col min="11" max="15" width="3.7109375" customWidth="1"/>
    <col min="16" max="16" width="11.28515625" customWidth="1"/>
    <col min="17" max="18" width="3.7109375" customWidth="1"/>
    <col min="19" max="19" width="3.7109375" style="15" customWidth="1"/>
    <col min="20" max="21" width="3.7109375" customWidth="1"/>
    <col min="22" max="22" width="4.5703125" customWidth="1"/>
    <col min="23" max="55" width="3.7109375" customWidth="1"/>
  </cols>
  <sheetData>
    <row r="1" spans="1:27" ht="23.2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24"/>
      <c r="K1" s="25"/>
      <c r="L1" s="25"/>
      <c r="M1" s="25"/>
      <c r="N1" s="25"/>
      <c r="O1" s="25"/>
      <c r="P1" s="25"/>
      <c r="Q1" s="25"/>
      <c r="R1" s="25"/>
      <c r="S1" s="24"/>
      <c r="T1" s="25"/>
      <c r="U1" s="25"/>
      <c r="V1" s="25"/>
      <c r="W1" s="25"/>
      <c r="X1" s="25"/>
      <c r="Y1" s="25"/>
      <c r="Z1" s="25"/>
      <c r="AA1" s="25"/>
    </row>
    <row r="2" spans="1:27" ht="18.75">
      <c r="A2" s="253" t="s">
        <v>1</v>
      </c>
      <c r="B2" s="253"/>
      <c r="C2" s="253"/>
      <c r="D2" s="253"/>
      <c r="E2" s="253"/>
      <c r="F2" s="253"/>
      <c r="G2" s="253"/>
      <c r="H2" s="253"/>
      <c r="I2" s="253"/>
      <c r="J2" s="26"/>
      <c r="K2" s="27"/>
      <c r="L2" s="27"/>
      <c r="M2" s="27"/>
      <c r="N2" s="27"/>
      <c r="O2" s="27"/>
      <c r="P2" s="27"/>
      <c r="Q2" s="27"/>
      <c r="R2" s="27"/>
      <c r="S2" s="26"/>
      <c r="T2" s="27"/>
      <c r="U2" s="27"/>
      <c r="V2" s="27"/>
      <c r="W2" s="27"/>
      <c r="X2" s="27"/>
      <c r="Y2" s="27"/>
      <c r="Z2" s="27"/>
      <c r="AA2" s="27"/>
    </row>
    <row r="3" spans="1:27">
      <c r="A3" s="254" t="s">
        <v>127</v>
      </c>
      <c r="B3" s="254"/>
      <c r="C3" s="254"/>
      <c r="D3" s="254"/>
      <c r="E3" s="254"/>
      <c r="F3" s="254"/>
      <c r="G3" s="254"/>
      <c r="H3" s="254"/>
      <c r="I3" s="254"/>
      <c r="J3" s="28"/>
      <c r="K3" s="4"/>
      <c r="L3" s="4"/>
      <c r="M3" s="4"/>
      <c r="N3" s="4"/>
      <c r="O3" s="4"/>
      <c r="P3" s="4"/>
      <c r="Q3" s="4"/>
      <c r="R3" s="4"/>
      <c r="S3" s="28"/>
      <c r="T3" s="4"/>
      <c r="U3" s="4"/>
      <c r="V3" s="4"/>
      <c r="W3" s="4"/>
      <c r="X3" s="4"/>
      <c r="Y3" s="4"/>
      <c r="Z3" s="4"/>
      <c r="AA3" s="4"/>
    </row>
    <row r="5" spans="1:27">
      <c r="B5" s="6" t="s">
        <v>3</v>
      </c>
      <c r="C5" s="185">
        <f>Lista_Asistencia!F5</f>
        <v>0</v>
      </c>
      <c r="D5" s="185"/>
      <c r="E5" s="185"/>
      <c r="F5" s="185"/>
      <c r="G5" s="185"/>
      <c r="H5" s="185"/>
    </row>
    <row r="6" spans="1:27">
      <c r="B6" s="6" t="s">
        <v>5</v>
      </c>
      <c r="C6" s="255">
        <f>Lista_Asistencia!F6</f>
        <v>0</v>
      </c>
      <c r="D6" s="255"/>
      <c r="E6" s="6" t="s">
        <v>6</v>
      </c>
      <c r="F6" s="7">
        <f>Lista_Asistencia!H6</f>
        <v>0</v>
      </c>
      <c r="G6" s="6" t="s">
        <v>7</v>
      </c>
      <c r="H6" s="185">
        <f>Lista_Asistencia!L6</f>
        <v>0</v>
      </c>
      <c r="I6" s="185"/>
      <c r="J6" s="28"/>
      <c r="K6" s="4"/>
      <c r="L6" s="29"/>
      <c r="M6" s="29"/>
      <c r="N6" s="29"/>
      <c r="O6" s="29"/>
      <c r="P6" s="29"/>
      <c r="Q6" s="29"/>
      <c r="R6" s="29"/>
      <c r="S6" s="31"/>
      <c r="T6" s="29"/>
      <c r="U6" s="29"/>
    </row>
    <row r="8" spans="1:27">
      <c r="A8" s="23" t="s">
        <v>128</v>
      </c>
      <c r="B8" s="23" t="s">
        <v>129</v>
      </c>
      <c r="C8" s="23" t="s">
        <v>130</v>
      </c>
      <c r="D8" s="23" t="s">
        <v>131</v>
      </c>
      <c r="E8" s="250" t="s">
        <v>132</v>
      </c>
      <c r="F8" s="251"/>
      <c r="G8" s="23" t="s">
        <v>133</v>
      </c>
      <c r="H8" s="23" t="s">
        <v>134</v>
      </c>
      <c r="I8" s="23" t="s">
        <v>135</v>
      </c>
      <c r="K8" s="252" t="s">
        <v>130</v>
      </c>
      <c r="L8" s="252"/>
      <c r="M8" s="252"/>
      <c r="N8" s="252"/>
      <c r="O8" s="252"/>
      <c r="P8" s="252"/>
      <c r="Q8" s="252"/>
      <c r="R8" s="249"/>
      <c r="S8" s="32"/>
    </row>
    <row r="9" spans="1:27">
      <c r="A9" s="23">
        <v>1</v>
      </c>
      <c r="B9" s="117">
        <f>Lista_Asistencia!C9</f>
        <v>0</v>
      </c>
      <c r="C9" s="3">
        <f>Estadisticas!D3</f>
        <v>0</v>
      </c>
      <c r="D9" s="3">
        <f>Estadisticas!E3</f>
        <v>0</v>
      </c>
      <c r="E9" s="245">
        <f>Estadisticas!F3</f>
        <v>0</v>
      </c>
      <c r="F9" s="246"/>
      <c r="G9" s="3">
        <f>Estadisticas!G3</f>
        <v>0</v>
      </c>
      <c r="H9" s="3">
        <f>Estadisticas!H3</f>
        <v>0</v>
      </c>
      <c r="I9" s="3">
        <f>Estadisticas!I3</f>
        <v>0</v>
      </c>
      <c r="J9" s="15">
        <f>COUNTIF($E$9:$F$63,S9)</f>
        <v>0</v>
      </c>
      <c r="K9" s="105" t="s">
        <v>136</v>
      </c>
      <c r="L9" s="106"/>
      <c r="M9" s="106"/>
      <c r="N9" s="106"/>
      <c r="O9" s="106"/>
      <c r="P9" s="106"/>
      <c r="Q9" s="107"/>
      <c r="R9" s="33">
        <f>COUNTIF(C9:C63,"Ing. Sistemas Computacionales")</f>
        <v>0</v>
      </c>
      <c r="S9" s="15">
        <f>24</f>
        <v>24</v>
      </c>
    </row>
    <row r="10" spans="1:27">
      <c r="A10" s="23">
        <f>A9+1</f>
        <v>2</v>
      </c>
      <c r="B10" s="117">
        <f>Lista_Asistencia!C10</f>
        <v>0</v>
      </c>
      <c r="C10" s="3">
        <f>Estadisticas!D4</f>
        <v>0</v>
      </c>
      <c r="D10" s="3">
        <f>Estadisticas!E4</f>
        <v>0</v>
      </c>
      <c r="E10" s="245">
        <f>Estadisticas!F4</f>
        <v>0</v>
      </c>
      <c r="F10" s="246"/>
      <c r="G10" s="3">
        <f>Estadisticas!G4</f>
        <v>0</v>
      </c>
      <c r="H10" s="3">
        <f>Estadisticas!H4</f>
        <v>0</v>
      </c>
      <c r="I10" s="3">
        <f>Estadisticas!I4</f>
        <v>0</v>
      </c>
      <c r="J10" s="15">
        <f>COUNTIF($E$9:$F$63,S10)</f>
        <v>0</v>
      </c>
      <c r="K10" s="108" t="s">
        <v>61</v>
      </c>
      <c r="L10" s="109"/>
      <c r="M10" s="109"/>
      <c r="N10" s="109"/>
      <c r="O10" s="109"/>
      <c r="P10" s="109"/>
      <c r="Q10" s="110"/>
      <c r="R10" s="33">
        <f>COUNTIF(C9:C63,"Ing. Mecatrónica")</f>
        <v>0</v>
      </c>
      <c r="S10" s="15">
        <f>S9+1</f>
        <v>25</v>
      </c>
    </row>
    <row r="11" spans="1:27">
      <c r="A11" s="23">
        <f t="shared" ref="A11:A63" si="0">A10+1</f>
        <v>3</v>
      </c>
      <c r="B11" s="117">
        <f>Lista_Asistencia!C11</f>
        <v>0</v>
      </c>
      <c r="C11" s="3">
        <f>Estadisticas!D5</f>
        <v>0</v>
      </c>
      <c r="D11" s="3">
        <f>Estadisticas!E5</f>
        <v>0</v>
      </c>
      <c r="E11" s="245">
        <f>Estadisticas!F5</f>
        <v>0</v>
      </c>
      <c r="F11" s="246"/>
      <c r="G11" s="3">
        <f>Estadisticas!G5</f>
        <v>0</v>
      </c>
      <c r="H11" s="3">
        <f>Estadisticas!H5</f>
        <v>0</v>
      </c>
      <c r="I11" s="3">
        <f>Estadisticas!I5</f>
        <v>0</v>
      </c>
      <c r="J11" s="15">
        <f t="shared" ref="J11:J55" si="1">COUNTIF($E$9:$F$63,S11)</f>
        <v>0</v>
      </c>
      <c r="K11" s="108" t="s">
        <v>60</v>
      </c>
      <c r="L11" s="109"/>
      <c r="M11" s="109"/>
      <c r="N11" s="109"/>
      <c r="O11" s="109"/>
      <c r="P11" s="109"/>
      <c r="Q11" s="110"/>
      <c r="R11" s="33">
        <f>COUNTIF(C9:C63,"Ing. Electrónica")</f>
        <v>0</v>
      </c>
      <c r="S11" s="15">
        <f t="shared" ref="S11:S55" si="2">S10+1</f>
        <v>26</v>
      </c>
    </row>
    <row r="12" spans="1:27">
      <c r="A12" s="23">
        <f t="shared" si="0"/>
        <v>4</v>
      </c>
      <c r="B12" s="117">
        <f>Lista_Asistencia!C12</f>
        <v>0</v>
      </c>
      <c r="C12" s="3">
        <f>Estadisticas!D6</f>
        <v>0</v>
      </c>
      <c r="D12" s="3">
        <f>Estadisticas!E6</f>
        <v>0</v>
      </c>
      <c r="E12" s="245">
        <f>Estadisticas!F6</f>
        <v>0</v>
      </c>
      <c r="F12" s="246"/>
      <c r="G12" s="3">
        <f>Estadisticas!G6</f>
        <v>0</v>
      </c>
      <c r="H12" s="3">
        <f>Estadisticas!H6</f>
        <v>0</v>
      </c>
      <c r="I12" s="3">
        <f>Estadisticas!I6</f>
        <v>0</v>
      </c>
      <c r="J12" s="15">
        <f t="shared" si="1"/>
        <v>0</v>
      </c>
      <c r="K12" s="108" t="s">
        <v>59</v>
      </c>
      <c r="L12" s="109"/>
      <c r="M12" s="109"/>
      <c r="N12" s="109"/>
      <c r="O12" s="109"/>
      <c r="P12" s="109"/>
      <c r="Q12" s="110"/>
      <c r="R12" s="33">
        <f>COUNTIF(C9:C63,"Arquitectura")</f>
        <v>0</v>
      </c>
      <c r="S12" s="15">
        <f t="shared" si="2"/>
        <v>27</v>
      </c>
    </row>
    <row r="13" spans="1:27">
      <c r="A13" s="23">
        <f t="shared" si="0"/>
        <v>5</v>
      </c>
      <c r="B13" s="117">
        <f>Lista_Asistencia!C13</f>
        <v>0</v>
      </c>
      <c r="C13" s="3">
        <f>Estadisticas!D7</f>
        <v>0</v>
      </c>
      <c r="D13" s="3">
        <f>Estadisticas!E7</f>
        <v>0</v>
      </c>
      <c r="E13" s="245">
        <f>Estadisticas!F7</f>
        <v>0</v>
      </c>
      <c r="F13" s="246"/>
      <c r="G13" s="3">
        <f>Estadisticas!G7</f>
        <v>0</v>
      </c>
      <c r="H13" s="3">
        <f>Estadisticas!H7</f>
        <v>0</v>
      </c>
      <c r="I13" s="3">
        <f>Estadisticas!I7</f>
        <v>0</v>
      </c>
      <c r="J13" s="15">
        <f t="shared" si="1"/>
        <v>0</v>
      </c>
      <c r="K13" s="108" t="s">
        <v>137</v>
      </c>
      <c r="L13" s="109"/>
      <c r="M13" s="109"/>
      <c r="N13" s="109"/>
      <c r="O13" s="109"/>
      <c r="P13" s="109"/>
      <c r="Q13" s="110"/>
      <c r="R13" s="33">
        <f>COUNTIF(C9:C63,"Ing. Sistemas Automotrices")</f>
        <v>0</v>
      </c>
      <c r="S13" s="15">
        <f t="shared" si="2"/>
        <v>28</v>
      </c>
    </row>
    <row r="14" spans="1:27">
      <c r="A14" s="23">
        <f t="shared" si="0"/>
        <v>6</v>
      </c>
      <c r="B14" s="117">
        <f>Lista_Asistencia!C14</f>
        <v>0</v>
      </c>
      <c r="C14" s="3">
        <f>Estadisticas!D8</f>
        <v>0</v>
      </c>
      <c r="D14" s="3">
        <f>Estadisticas!E8</f>
        <v>0</v>
      </c>
      <c r="E14" s="245">
        <f>Estadisticas!F8</f>
        <v>0</v>
      </c>
      <c r="F14" s="246"/>
      <c r="G14" s="3">
        <f>Estadisticas!G8</f>
        <v>0</v>
      </c>
      <c r="H14" s="3">
        <f>Estadisticas!H8</f>
        <v>0</v>
      </c>
      <c r="I14" s="3">
        <f>Estadisticas!I8</f>
        <v>0</v>
      </c>
      <c r="J14" s="15">
        <f t="shared" si="1"/>
        <v>0</v>
      </c>
      <c r="R14" s="15">
        <f>SUM(R9:R13)</f>
        <v>0</v>
      </c>
      <c r="S14" s="15">
        <f t="shared" si="2"/>
        <v>29</v>
      </c>
    </row>
    <row r="15" spans="1:27">
      <c r="A15" s="23">
        <f t="shared" si="0"/>
        <v>7</v>
      </c>
      <c r="B15" s="117">
        <f>Lista_Asistencia!C15</f>
        <v>0</v>
      </c>
      <c r="C15" s="3">
        <f>Estadisticas!D9</f>
        <v>0</v>
      </c>
      <c r="D15" s="3">
        <f>Estadisticas!E9</f>
        <v>0</v>
      </c>
      <c r="E15" s="245">
        <f>Estadisticas!F9</f>
        <v>0</v>
      </c>
      <c r="F15" s="246"/>
      <c r="G15" s="3">
        <f>Estadisticas!G9</f>
        <v>0</v>
      </c>
      <c r="H15" s="3">
        <f>Estadisticas!H9</f>
        <v>0</v>
      </c>
      <c r="I15" s="3">
        <f>Estadisticas!I9</f>
        <v>0</v>
      </c>
      <c r="J15" s="15">
        <f t="shared" si="1"/>
        <v>0</v>
      </c>
      <c r="K15" s="249" t="s">
        <v>131</v>
      </c>
      <c r="L15" s="249"/>
      <c r="O15" s="249" t="s">
        <v>138</v>
      </c>
      <c r="P15" s="249"/>
      <c r="Q15" s="249"/>
      <c r="S15" s="15">
        <f t="shared" si="2"/>
        <v>30</v>
      </c>
    </row>
    <row r="16" spans="1:27">
      <c r="A16" s="23">
        <f t="shared" si="0"/>
        <v>8</v>
      </c>
      <c r="B16" s="117">
        <f>Lista_Asistencia!C16</f>
        <v>0</v>
      </c>
      <c r="C16" s="3">
        <f>Estadisticas!D10</f>
        <v>0</v>
      </c>
      <c r="D16" s="3">
        <f>Estadisticas!E10</f>
        <v>0</v>
      </c>
      <c r="E16" s="245">
        <f>Estadisticas!F10</f>
        <v>0</v>
      </c>
      <c r="F16" s="246"/>
      <c r="G16" s="3">
        <f>Estadisticas!G10</f>
        <v>0</v>
      </c>
      <c r="H16" s="3">
        <f>Estadisticas!H10</f>
        <v>0</v>
      </c>
      <c r="I16" s="3">
        <f>Estadisticas!I10</f>
        <v>0</v>
      </c>
      <c r="J16" s="15">
        <f t="shared" si="1"/>
        <v>0</v>
      </c>
      <c r="K16" s="111" t="s">
        <v>64</v>
      </c>
      <c r="L16" s="30">
        <f>COUNTIF(D9:D63,"H")</f>
        <v>0</v>
      </c>
      <c r="O16" s="108" t="s">
        <v>139</v>
      </c>
      <c r="P16" s="110"/>
      <c r="Q16" s="30">
        <f>COUNTIF(G9:G63,"CASADO")</f>
        <v>0</v>
      </c>
      <c r="S16" s="15">
        <f t="shared" si="2"/>
        <v>31</v>
      </c>
    </row>
    <row r="17" spans="1:19">
      <c r="A17" s="23">
        <f t="shared" si="0"/>
        <v>9</v>
      </c>
      <c r="B17" s="117">
        <f>Lista_Asistencia!C17</f>
        <v>0</v>
      </c>
      <c r="C17" s="3">
        <f>Estadisticas!D11</f>
        <v>0</v>
      </c>
      <c r="D17" s="3">
        <f>Estadisticas!E11</f>
        <v>0</v>
      </c>
      <c r="E17" s="245">
        <f>Estadisticas!F11</f>
        <v>0</v>
      </c>
      <c r="F17" s="246"/>
      <c r="G17" s="3">
        <f>Estadisticas!G11</f>
        <v>0</v>
      </c>
      <c r="H17" s="3">
        <f>Estadisticas!H11</f>
        <v>0</v>
      </c>
      <c r="I17" s="3">
        <f>Estadisticas!I11</f>
        <v>0</v>
      </c>
      <c r="J17" s="15">
        <f t="shared" si="1"/>
        <v>0</v>
      </c>
      <c r="K17" s="111" t="s">
        <v>66</v>
      </c>
      <c r="L17" s="30">
        <f>COUNTIF(D9:D63,"M")</f>
        <v>0</v>
      </c>
      <c r="O17" s="108" t="s">
        <v>140</v>
      </c>
      <c r="P17" s="110"/>
      <c r="Q17" s="30">
        <f>COUNTIF(G9:G63,"SOLTERO")</f>
        <v>0</v>
      </c>
      <c r="S17" s="15">
        <f t="shared" si="2"/>
        <v>32</v>
      </c>
    </row>
    <row r="18" spans="1:19">
      <c r="A18" s="23">
        <f t="shared" si="0"/>
        <v>10</v>
      </c>
      <c r="B18" s="117">
        <f>Lista_Asistencia!C18</f>
        <v>0</v>
      </c>
      <c r="C18" s="3">
        <f>Estadisticas!D12</f>
        <v>0</v>
      </c>
      <c r="D18" s="3">
        <f>Estadisticas!E12</f>
        <v>0</v>
      </c>
      <c r="E18" s="245">
        <f>Estadisticas!F12</f>
        <v>0</v>
      </c>
      <c r="F18" s="246"/>
      <c r="G18" s="3">
        <f>Estadisticas!G12</f>
        <v>0</v>
      </c>
      <c r="H18" s="3">
        <f>Estadisticas!H12</f>
        <v>0</v>
      </c>
      <c r="I18" s="3">
        <f>Estadisticas!I12</f>
        <v>0</v>
      </c>
      <c r="J18" s="15">
        <f t="shared" si="1"/>
        <v>0</v>
      </c>
      <c r="L18" s="15">
        <f>SUM(L16:L17)</f>
        <v>0</v>
      </c>
      <c r="O18" s="108" t="s">
        <v>141</v>
      </c>
      <c r="P18" s="110"/>
      <c r="Q18" s="30">
        <f>COUNTIF(G9:G51,"OTRO")</f>
        <v>0</v>
      </c>
      <c r="S18" s="15">
        <f t="shared" si="2"/>
        <v>33</v>
      </c>
    </row>
    <row r="19" spans="1:19">
      <c r="A19" s="23">
        <f t="shared" si="0"/>
        <v>11</v>
      </c>
      <c r="B19" s="117">
        <f>Lista_Asistencia!C19</f>
        <v>0</v>
      </c>
      <c r="C19" s="3">
        <f>Estadisticas!D13</f>
        <v>0</v>
      </c>
      <c r="D19" s="3">
        <f>Estadisticas!E13</f>
        <v>0</v>
      </c>
      <c r="E19" s="245">
        <f>Estadisticas!F13</f>
        <v>0</v>
      </c>
      <c r="F19" s="246"/>
      <c r="G19" s="3">
        <f>Estadisticas!G13</f>
        <v>0</v>
      </c>
      <c r="H19" s="3">
        <f>Estadisticas!H13</f>
        <v>0</v>
      </c>
      <c r="I19" s="3">
        <f>Estadisticas!I13</f>
        <v>0</v>
      </c>
      <c r="J19" s="15">
        <f t="shared" si="1"/>
        <v>0</v>
      </c>
      <c r="K19" s="249" t="s">
        <v>132</v>
      </c>
      <c r="L19" s="249"/>
      <c r="Q19" s="15">
        <f>SUM(Q16:Q18)</f>
        <v>0</v>
      </c>
      <c r="S19" s="15">
        <f t="shared" si="2"/>
        <v>34</v>
      </c>
    </row>
    <row r="20" spans="1:19">
      <c r="A20" s="23">
        <f t="shared" si="0"/>
        <v>12</v>
      </c>
      <c r="B20" s="117">
        <f>Lista_Asistencia!C20</f>
        <v>0</v>
      </c>
      <c r="C20" s="3">
        <f>Estadisticas!D14</f>
        <v>0</v>
      </c>
      <c r="D20" s="3">
        <f>Estadisticas!E14</f>
        <v>0</v>
      </c>
      <c r="E20" s="245">
        <f>Estadisticas!F14</f>
        <v>0</v>
      </c>
      <c r="F20" s="246"/>
      <c r="G20" s="3">
        <f>Estadisticas!G14</f>
        <v>0</v>
      </c>
      <c r="H20" s="3">
        <f>Estadisticas!H14</f>
        <v>0</v>
      </c>
      <c r="I20" s="3">
        <f>Estadisticas!I14</f>
        <v>0</v>
      </c>
      <c r="J20" s="15">
        <f t="shared" si="1"/>
        <v>0</v>
      </c>
      <c r="K20" s="111">
        <v>18</v>
      </c>
      <c r="L20" s="30">
        <f>COUNTIF(E9:E63,"18")</f>
        <v>0</v>
      </c>
      <c r="O20" s="249" t="s">
        <v>134</v>
      </c>
      <c r="P20" s="249"/>
      <c r="S20" s="15">
        <f t="shared" si="2"/>
        <v>35</v>
      </c>
    </row>
    <row r="21" spans="1:19">
      <c r="A21" s="23">
        <f t="shared" si="0"/>
        <v>13</v>
      </c>
      <c r="B21" s="117">
        <f>Lista_Asistencia!C21</f>
        <v>0</v>
      </c>
      <c r="C21" s="3">
        <f>Estadisticas!D15</f>
        <v>0</v>
      </c>
      <c r="D21" s="3">
        <f>Estadisticas!E15</f>
        <v>0</v>
      </c>
      <c r="E21" s="245">
        <f>Estadisticas!F15</f>
        <v>0</v>
      </c>
      <c r="F21" s="246"/>
      <c r="G21" s="3">
        <f>Estadisticas!G15</f>
        <v>0</v>
      </c>
      <c r="H21" s="3">
        <f>Estadisticas!H15</f>
        <v>0</v>
      </c>
      <c r="I21" s="3">
        <f>Estadisticas!I15</f>
        <v>0</v>
      </c>
      <c r="J21" s="15">
        <f t="shared" si="1"/>
        <v>0</v>
      </c>
      <c r="K21" s="111">
        <v>19</v>
      </c>
      <c r="L21" s="30">
        <f>COUNTIF(E9:E63,"19")</f>
        <v>0</v>
      </c>
      <c r="O21" s="111" t="s">
        <v>65</v>
      </c>
      <c r="P21" s="30">
        <f>COUNTIF(H9:H63,"SI")</f>
        <v>0</v>
      </c>
      <c r="S21" s="15">
        <f t="shared" si="2"/>
        <v>36</v>
      </c>
    </row>
    <row r="22" spans="1:19">
      <c r="A22" s="23">
        <f t="shared" si="0"/>
        <v>14</v>
      </c>
      <c r="B22" s="117">
        <f>Lista_Asistencia!C22</f>
        <v>0</v>
      </c>
      <c r="C22" s="3">
        <f>Estadisticas!D16</f>
        <v>0</v>
      </c>
      <c r="D22" s="3">
        <f>Estadisticas!E16</f>
        <v>0</v>
      </c>
      <c r="E22" s="245">
        <f>Estadisticas!F16</f>
        <v>0</v>
      </c>
      <c r="F22" s="246"/>
      <c r="G22" s="3">
        <f>Estadisticas!G16</f>
        <v>0</v>
      </c>
      <c r="H22" s="3">
        <f>Estadisticas!H16</f>
        <v>0</v>
      </c>
      <c r="I22" s="3">
        <f>Estadisticas!I16</f>
        <v>0</v>
      </c>
      <c r="J22" s="15">
        <f t="shared" si="1"/>
        <v>0</v>
      </c>
      <c r="K22" s="111">
        <v>20</v>
      </c>
      <c r="L22" s="30">
        <f>COUNTIF(E9:E63,"20")</f>
        <v>0</v>
      </c>
      <c r="O22" s="111" t="s">
        <v>67</v>
      </c>
      <c r="P22" s="30">
        <f>COUNTIF(H9:H63,"NO")</f>
        <v>0</v>
      </c>
      <c r="S22" s="15">
        <f t="shared" si="2"/>
        <v>37</v>
      </c>
    </row>
    <row r="23" spans="1:19">
      <c r="A23" s="23">
        <f t="shared" si="0"/>
        <v>15</v>
      </c>
      <c r="B23" s="117">
        <f>Lista_Asistencia!C23</f>
        <v>0</v>
      </c>
      <c r="C23" s="3">
        <f>Estadisticas!D17</f>
        <v>0</v>
      </c>
      <c r="D23" s="3">
        <f>Estadisticas!E17</f>
        <v>0</v>
      </c>
      <c r="E23" s="245">
        <f>Estadisticas!F17</f>
        <v>0</v>
      </c>
      <c r="F23" s="246"/>
      <c r="G23" s="3">
        <f>Estadisticas!G17</f>
        <v>0</v>
      </c>
      <c r="H23" s="3">
        <f>Estadisticas!H17</f>
        <v>0</v>
      </c>
      <c r="I23" s="3">
        <f>Estadisticas!I17</f>
        <v>0</v>
      </c>
      <c r="J23" s="15">
        <f t="shared" si="1"/>
        <v>0</v>
      </c>
      <c r="K23" s="111">
        <v>21</v>
      </c>
      <c r="L23" s="30">
        <f>COUNTIF(E9:E63,"21")</f>
        <v>0</v>
      </c>
      <c r="P23">
        <f>SUM(P21:P22)</f>
        <v>0</v>
      </c>
      <c r="S23" s="15">
        <f t="shared" si="2"/>
        <v>38</v>
      </c>
    </row>
    <row r="24" spans="1:19">
      <c r="A24" s="23">
        <f t="shared" si="0"/>
        <v>16</v>
      </c>
      <c r="B24" s="117">
        <f>Lista_Asistencia!C24</f>
        <v>0</v>
      </c>
      <c r="C24" s="3">
        <f>Estadisticas!D18</f>
        <v>0</v>
      </c>
      <c r="D24" s="3">
        <f>Estadisticas!E18</f>
        <v>0</v>
      </c>
      <c r="E24" s="245">
        <f>Estadisticas!F18</f>
        <v>0</v>
      </c>
      <c r="F24" s="246"/>
      <c r="G24" s="3">
        <f>Estadisticas!G18</f>
        <v>0</v>
      </c>
      <c r="H24" s="3">
        <f>Estadisticas!H18</f>
        <v>0</v>
      </c>
      <c r="I24" s="3">
        <f>Estadisticas!I18</f>
        <v>0</v>
      </c>
      <c r="J24" s="15">
        <f t="shared" si="1"/>
        <v>0</v>
      </c>
      <c r="K24" s="111">
        <v>22</v>
      </c>
      <c r="L24" s="30">
        <f>COUNTIF(E9:E63,"22")</f>
        <v>0</v>
      </c>
      <c r="O24" s="247" t="s">
        <v>135</v>
      </c>
      <c r="P24" s="248"/>
      <c r="S24" s="15">
        <f t="shared" si="2"/>
        <v>39</v>
      </c>
    </row>
    <row r="25" spans="1:19">
      <c r="A25" s="23">
        <f t="shared" si="0"/>
        <v>17</v>
      </c>
      <c r="B25" s="117">
        <f>Lista_Asistencia!C25</f>
        <v>0</v>
      </c>
      <c r="C25" s="3">
        <f>Estadisticas!D19</f>
        <v>0</v>
      </c>
      <c r="D25" s="3">
        <f>Estadisticas!E19</f>
        <v>0</v>
      </c>
      <c r="E25" s="245">
        <f>Estadisticas!F19</f>
        <v>0</v>
      </c>
      <c r="F25" s="246"/>
      <c r="G25" s="3">
        <f>Estadisticas!G19</f>
        <v>0</v>
      </c>
      <c r="H25" s="3">
        <f>Estadisticas!H19</f>
        <v>0</v>
      </c>
      <c r="I25" s="3">
        <f>Estadisticas!I19</f>
        <v>0</v>
      </c>
      <c r="J25" s="15">
        <f t="shared" si="1"/>
        <v>0</v>
      </c>
      <c r="K25" s="111">
        <v>23</v>
      </c>
      <c r="L25" s="30">
        <f>COUNTIF(E9:E63,"23")</f>
        <v>0</v>
      </c>
      <c r="O25" s="111" t="s">
        <v>65</v>
      </c>
      <c r="P25" s="30">
        <f>COUNTIF(I9:I63,"SI")</f>
        <v>0</v>
      </c>
      <c r="S25" s="15">
        <f t="shared" si="2"/>
        <v>40</v>
      </c>
    </row>
    <row r="26" spans="1:19">
      <c r="A26" s="23">
        <f t="shared" si="0"/>
        <v>18</v>
      </c>
      <c r="B26" s="117">
        <f>Lista_Asistencia!C26</f>
        <v>0</v>
      </c>
      <c r="C26" s="3">
        <f>Estadisticas!D20</f>
        <v>0</v>
      </c>
      <c r="D26" s="3">
        <f>Estadisticas!E20</f>
        <v>0</v>
      </c>
      <c r="E26" s="245">
        <f>Estadisticas!F20</f>
        <v>0</v>
      </c>
      <c r="F26" s="246"/>
      <c r="G26" s="3">
        <f>Estadisticas!G20</f>
        <v>0</v>
      </c>
      <c r="H26" s="3">
        <f>Estadisticas!H20</f>
        <v>0</v>
      </c>
      <c r="I26" s="3">
        <f>Estadisticas!I20</f>
        <v>0</v>
      </c>
      <c r="J26" s="15">
        <f t="shared" si="1"/>
        <v>0</v>
      </c>
      <c r="K26" s="111" t="s">
        <v>142</v>
      </c>
      <c r="L26" s="30">
        <f>SUM(J9:J55)</f>
        <v>0</v>
      </c>
      <c r="O26" s="111" t="s">
        <v>67</v>
      </c>
      <c r="P26" s="30">
        <f>COUNTIF(I9:I63,"NO")</f>
        <v>0</v>
      </c>
      <c r="S26" s="15">
        <f t="shared" si="2"/>
        <v>41</v>
      </c>
    </row>
    <row r="27" spans="1:19">
      <c r="A27" s="23">
        <f t="shared" si="0"/>
        <v>19</v>
      </c>
      <c r="B27" s="117">
        <f>Lista_Asistencia!C27</f>
        <v>0</v>
      </c>
      <c r="C27" s="3">
        <f>Estadisticas!D21</f>
        <v>0</v>
      </c>
      <c r="D27" s="3">
        <f>Estadisticas!E21</f>
        <v>0</v>
      </c>
      <c r="E27" s="245">
        <f>Estadisticas!F21</f>
        <v>0</v>
      </c>
      <c r="F27" s="246"/>
      <c r="G27" s="3">
        <f>Estadisticas!G21</f>
        <v>0</v>
      </c>
      <c r="H27" s="3">
        <f>Estadisticas!H21</f>
        <v>0</v>
      </c>
      <c r="I27" s="3">
        <f>Estadisticas!I21</f>
        <v>0</v>
      </c>
      <c r="J27" s="15">
        <f t="shared" si="1"/>
        <v>0</v>
      </c>
      <c r="L27" s="15">
        <f>SUM(L20:L26)</f>
        <v>0</v>
      </c>
      <c r="P27" s="15">
        <f>SUM(P25:P26)</f>
        <v>0</v>
      </c>
      <c r="S27" s="15">
        <f t="shared" si="2"/>
        <v>42</v>
      </c>
    </row>
    <row r="28" spans="1:19">
      <c r="A28" s="23">
        <f t="shared" si="0"/>
        <v>20</v>
      </c>
      <c r="B28" s="117">
        <f>Lista_Asistencia!C28</f>
        <v>0</v>
      </c>
      <c r="C28" s="3">
        <f>Estadisticas!D22</f>
        <v>0</v>
      </c>
      <c r="D28" s="3">
        <f>Estadisticas!E22</f>
        <v>0</v>
      </c>
      <c r="E28" s="245">
        <f>Estadisticas!F22</f>
        <v>0</v>
      </c>
      <c r="F28" s="246"/>
      <c r="G28" s="3">
        <f>Estadisticas!G22</f>
        <v>0</v>
      </c>
      <c r="H28" s="3">
        <f>Estadisticas!H22</f>
        <v>0</v>
      </c>
      <c r="I28" s="3">
        <f>Estadisticas!I22</f>
        <v>0</v>
      </c>
      <c r="J28" s="15">
        <f t="shared" si="1"/>
        <v>0</v>
      </c>
      <c r="S28" s="15">
        <f t="shared" si="2"/>
        <v>43</v>
      </c>
    </row>
    <row r="29" spans="1:19">
      <c r="A29" s="23">
        <f t="shared" si="0"/>
        <v>21</v>
      </c>
      <c r="B29" s="117">
        <f>Lista_Asistencia!C29</f>
        <v>0</v>
      </c>
      <c r="C29" s="3">
        <f>Estadisticas!D23</f>
        <v>0</v>
      </c>
      <c r="D29" s="3">
        <f>Estadisticas!E23</f>
        <v>0</v>
      </c>
      <c r="E29" s="245">
        <f>Estadisticas!F23</f>
        <v>0</v>
      </c>
      <c r="F29" s="246"/>
      <c r="G29" s="3">
        <f>Estadisticas!G23</f>
        <v>0</v>
      </c>
      <c r="H29" s="3">
        <f>Estadisticas!H23</f>
        <v>0</v>
      </c>
      <c r="I29" s="3">
        <f>Estadisticas!I23</f>
        <v>0</v>
      </c>
      <c r="J29" s="15">
        <f t="shared" si="1"/>
        <v>0</v>
      </c>
      <c r="S29" s="15">
        <f t="shared" si="2"/>
        <v>44</v>
      </c>
    </row>
    <row r="30" spans="1:19">
      <c r="A30" s="23">
        <f t="shared" si="0"/>
        <v>22</v>
      </c>
      <c r="B30" s="117">
        <f>Lista_Asistencia!C30</f>
        <v>0</v>
      </c>
      <c r="C30" s="3">
        <f>Estadisticas!D24</f>
        <v>0</v>
      </c>
      <c r="D30" s="3">
        <f>Estadisticas!E24</f>
        <v>0</v>
      </c>
      <c r="E30" s="245">
        <f>Estadisticas!F24</f>
        <v>0</v>
      </c>
      <c r="F30" s="246"/>
      <c r="G30" s="3">
        <f>Estadisticas!G24</f>
        <v>0</v>
      </c>
      <c r="H30" s="3">
        <f>Estadisticas!H24</f>
        <v>0</v>
      </c>
      <c r="I30" s="3">
        <f>Estadisticas!I24</f>
        <v>0</v>
      </c>
      <c r="J30" s="15">
        <f t="shared" si="1"/>
        <v>0</v>
      </c>
      <c r="S30" s="15">
        <f t="shared" si="2"/>
        <v>45</v>
      </c>
    </row>
    <row r="31" spans="1:19">
      <c r="A31" s="23">
        <f t="shared" si="0"/>
        <v>23</v>
      </c>
      <c r="B31" s="117">
        <f>Lista_Asistencia!C31</f>
        <v>0</v>
      </c>
      <c r="C31" s="3">
        <f>Estadisticas!D25</f>
        <v>0</v>
      </c>
      <c r="D31" s="3">
        <f>Estadisticas!E25</f>
        <v>0</v>
      </c>
      <c r="E31" s="245">
        <f>Estadisticas!F25</f>
        <v>0</v>
      </c>
      <c r="F31" s="246"/>
      <c r="G31" s="3">
        <f>Estadisticas!G25</f>
        <v>0</v>
      </c>
      <c r="H31" s="3">
        <f>Estadisticas!H25</f>
        <v>0</v>
      </c>
      <c r="I31" s="3">
        <f>Estadisticas!I25</f>
        <v>0</v>
      </c>
      <c r="J31" s="15">
        <f t="shared" si="1"/>
        <v>0</v>
      </c>
      <c r="S31" s="15">
        <f t="shared" si="2"/>
        <v>46</v>
      </c>
    </row>
    <row r="32" spans="1:19">
      <c r="A32" s="23">
        <f t="shared" si="0"/>
        <v>24</v>
      </c>
      <c r="B32" s="117">
        <f>Lista_Asistencia!C32</f>
        <v>0</v>
      </c>
      <c r="C32" s="3">
        <f>Estadisticas!D26</f>
        <v>0</v>
      </c>
      <c r="D32" s="3">
        <f>Estadisticas!E26</f>
        <v>0</v>
      </c>
      <c r="E32" s="245">
        <f>Estadisticas!F26</f>
        <v>0</v>
      </c>
      <c r="F32" s="246"/>
      <c r="G32" s="3">
        <f>Estadisticas!G26</f>
        <v>0</v>
      </c>
      <c r="H32" s="3">
        <f>Estadisticas!H26</f>
        <v>0</v>
      </c>
      <c r="I32" s="3">
        <f>Estadisticas!I26</f>
        <v>0</v>
      </c>
      <c r="J32" s="15">
        <f t="shared" si="1"/>
        <v>0</v>
      </c>
      <c r="S32" s="15">
        <f t="shared" si="2"/>
        <v>47</v>
      </c>
    </row>
    <row r="33" spans="1:19">
      <c r="A33" s="23">
        <f t="shared" si="0"/>
        <v>25</v>
      </c>
      <c r="B33" s="117">
        <f>Lista_Asistencia!C33</f>
        <v>0</v>
      </c>
      <c r="C33" s="3">
        <f>Estadisticas!D27</f>
        <v>0</v>
      </c>
      <c r="D33" s="3">
        <f>Estadisticas!E27</f>
        <v>0</v>
      </c>
      <c r="E33" s="245">
        <f>Estadisticas!F27</f>
        <v>0</v>
      </c>
      <c r="F33" s="246"/>
      <c r="G33" s="3">
        <f>Estadisticas!G27</f>
        <v>0</v>
      </c>
      <c r="H33" s="3">
        <f>Estadisticas!H27</f>
        <v>0</v>
      </c>
      <c r="I33" s="3">
        <f>Estadisticas!I27</f>
        <v>0</v>
      </c>
      <c r="J33" s="15">
        <f t="shared" si="1"/>
        <v>0</v>
      </c>
      <c r="S33" s="15">
        <f t="shared" si="2"/>
        <v>48</v>
      </c>
    </row>
    <row r="34" spans="1:19">
      <c r="A34" s="23">
        <f t="shared" si="0"/>
        <v>26</v>
      </c>
      <c r="B34" s="117">
        <f>Lista_Asistencia!C34</f>
        <v>0</v>
      </c>
      <c r="C34" s="3">
        <f>Estadisticas!D28</f>
        <v>0</v>
      </c>
      <c r="D34" s="3">
        <f>Estadisticas!E28</f>
        <v>0</v>
      </c>
      <c r="E34" s="245">
        <f>Estadisticas!F28</f>
        <v>0</v>
      </c>
      <c r="F34" s="246"/>
      <c r="G34" s="3">
        <f>Estadisticas!G28</f>
        <v>0</v>
      </c>
      <c r="H34" s="3">
        <f>Estadisticas!H28</f>
        <v>0</v>
      </c>
      <c r="I34" s="3">
        <f>Estadisticas!I28</f>
        <v>0</v>
      </c>
      <c r="J34" s="15">
        <f t="shared" si="1"/>
        <v>0</v>
      </c>
      <c r="S34" s="15">
        <f t="shared" si="2"/>
        <v>49</v>
      </c>
    </row>
    <row r="35" spans="1:19">
      <c r="A35" s="23">
        <f t="shared" si="0"/>
        <v>27</v>
      </c>
      <c r="B35" s="117">
        <f>Lista_Asistencia!C35</f>
        <v>0</v>
      </c>
      <c r="C35" s="3">
        <f>Estadisticas!D29</f>
        <v>0</v>
      </c>
      <c r="D35" s="3">
        <f>Estadisticas!E29</f>
        <v>0</v>
      </c>
      <c r="E35" s="245">
        <f>Estadisticas!F29</f>
        <v>0</v>
      </c>
      <c r="F35" s="246"/>
      <c r="G35" s="3">
        <f>Estadisticas!G29</f>
        <v>0</v>
      </c>
      <c r="H35" s="3">
        <f>Estadisticas!H29</f>
        <v>0</v>
      </c>
      <c r="I35" s="3">
        <f>Estadisticas!I29</f>
        <v>0</v>
      </c>
      <c r="J35" s="15">
        <f t="shared" si="1"/>
        <v>0</v>
      </c>
      <c r="S35" s="15">
        <f t="shared" si="2"/>
        <v>50</v>
      </c>
    </row>
    <row r="36" spans="1:19">
      <c r="A36" s="23">
        <f t="shared" si="0"/>
        <v>28</v>
      </c>
      <c r="B36" s="117">
        <f>Lista_Asistencia!C36</f>
        <v>0</v>
      </c>
      <c r="C36" s="3">
        <f>Estadisticas!D30</f>
        <v>0</v>
      </c>
      <c r="D36" s="3">
        <f>Estadisticas!E30</f>
        <v>0</v>
      </c>
      <c r="E36" s="245">
        <f>Estadisticas!F30</f>
        <v>0</v>
      </c>
      <c r="F36" s="246"/>
      <c r="G36" s="3">
        <f>Estadisticas!G30</f>
        <v>0</v>
      </c>
      <c r="H36" s="3">
        <f>Estadisticas!H30</f>
        <v>0</v>
      </c>
      <c r="I36" s="3">
        <f>Estadisticas!I30</f>
        <v>0</v>
      </c>
      <c r="J36" s="15">
        <f t="shared" si="1"/>
        <v>0</v>
      </c>
      <c r="S36" s="15">
        <f t="shared" si="2"/>
        <v>51</v>
      </c>
    </row>
    <row r="37" spans="1:19">
      <c r="A37" s="23">
        <f t="shared" si="0"/>
        <v>29</v>
      </c>
      <c r="B37" s="117">
        <f>Lista_Asistencia!C37</f>
        <v>0</v>
      </c>
      <c r="C37" s="3">
        <f>Estadisticas!D31</f>
        <v>0</v>
      </c>
      <c r="D37" s="3">
        <f>Estadisticas!E31</f>
        <v>0</v>
      </c>
      <c r="E37" s="245">
        <f>Estadisticas!F31</f>
        <v>0</v>
      </c>
      <c r="F37" s="246"/>
      <c r="G37" s="3">
        <f>Estadisticas!G31</f>
        <v>0</v>
      </c>
      <c r="H37" s="3">
        <f>Estadisticas!H31</f>
        <v>0</v>
      </c>
      <c r="I37" s="3">
        <f>Estadisticas!I31</f>
        <v>0</v>
      </c>
      <c r="J37" s="15">
        <f t="shared" si="1"/>
        <v>0</v>
      </c>
      <c r="S37" s="15">
        <f t="shared" si="2"/>
        <v>52</v>
      </c>
    </row>
    <row r="38" spans="1:19">
      <c r="A38" s="23">
        <f t="shared" si="0"/>
        <v>30</v>
      </c>
      <c r="B38" s="117">
        <f>Lista_Asistencia!C38</f>
        <v>0</v>
      </c>
      <c r="C38" s="3">
        <f>Estadisticas!D32</f>
        <v>0</v>
      </c>
      <c r="D38" s="3">
        <f>Estadisticas!E32</f>
        <v>0</v>
      </c>
      <c r="E38" s="245">
        <f>Estadisticas!F32</f>
        <v>0</v>
      </c>
      <c r="F38" s="246"/>
      <c r="G38" s="3">
        <f>Estadisticas!G32</f>
        <v>0</v>
      </c>
      <c r="H38" s="3">
        <f>Estadisticas!H32</f>
        <v>0</v>
      </c>
      <c r="I38" s="3">
        <f>Estadisticas!I32</f>
        <v>0</v>
      </c>
      <c r="J38" s="15">
        <f t="shared" si="1"/>
        <v>0</v>
      </c>
      <c r="S38" s="15">
        <f t="shared" si="2"/>
        <v>53</v>
      </c>
    </row>
    <row r="39" spans="1:19">
      <c r="A39" s="23">
        <f t="shared" si="0"/>
        <v>31</v>
      </c>
      <c r="B39" s="117">
        <f>Lista_Asistencia!C39</f>
        <v>0</v>
      </c>
      <c r="C39" s="3">
        <f>Estadisticas!D33</f>
        <v>0</v>
      </c>
      <c r="D39" s="3">
        <f>Estadisticas!E33</f>
        <v>0</v>
      </c>
      <c r="E39" s="245">
        <f>Estadisticas!F33</f>
        <v>0</v>
      </c>
      <c r="F39" s="246"/>
      <c r="G39" s="3">
        <f>Estadisticas!G33</f>
        <v>0</v>
      </c>
      <c r="H39" s="3">
        <f>Estadisticas!H33</f>
        <v>0</v>
      </c>
      <c r="I39" s="3">
        <f>Estadisticas!I33</f>
        <v>0</v>
      </c>
      <c r="J39" s="15">
        <f t="shared" si="1"/>
        <v>0</v>
      </c>
      <c r="S39" s="15">
        <f t="shared" si="2"/>
        <v>54</v>
      </c>
    </row>
    <row r="40" spans="1:19">
      <c r="A40" s="23">
        <f t="shared" si="0"/>
        <v>32</v>
      </c>
      <c r="B40" s="117">
        <f>Lista_Asistencia!C40</f>
        <v>0</v>
      </c>
      <c r="C40" s="3">
        <f>Estadisticas!D34</f>
        <v>0</v>
      </c>
      <c r="D40" s="3">
        <f>Estadisticas!E34</f>
        <v>0</v>
      </c>
      <c r="E40" s="245">
        <f>Estadisticas!F34</f>
        <v>0</v>
      </c>
      <c r="F40" s="246"/>
      <c r="G40" s="3">
        <f>Estadisticas!G34</f>
        <v>0</v>
      </c>
      <c r="H40" s="3">
        <f>Estadisticas!H34</f>
        <v>0</v>
      </c>
      <c r="I40" s="3">
        <f>Estadisticas!I34</f>
        <v>0</v>
      </c>
      <c r="J40" s="15">
        <f t="shared" si="1"/>
        <v>0</v>
      </c>
      <c r="S40" s="15">
        <f t="shared" si="2"/>
        <v>55</v>
      </c>
    </row>
    <row r="41" spans="1:19">
      <c r="A41" s="23">
        <f t="shared" si="0"/>
        <v>33</v>
      </c>
      <c r="B41" s="117">
        <f>Lista_Asistencia!C41</f>
        <v>0</v>
      </c>
      <c r="C41" s="3">
        <f>Estadisticas!D35</f>
        <v>0</v>
      </c>
      <c r="D41" s="3">
        <f>Estadisticas!E35</f>
        <v>0</v>
      </c>
      <c r="E41" s="245">
        <f>Estadisticas!F35</f>
        <v>0</v>
      </c>
      <c r="F41" s="246"/>
      <c r="G41" s="3">
        <f>Estadisticas!G35</f>
        <v>0</v>
      </c>
      <c r="H41" s="3">
        <f>Estadisticas!H35</f>
        <v>0</v>
      </c>
      <c r="I41" s="3">
        <f>Estadisticas!I35</f>
        <v>0</v>
      </c>
      <c r="J41" s="15">
        <f t="shared" si="1"/>
        <v>0</v>
      </c>
      <c r="S41" s="15">
        <f t="shared" si="2"/>
        <v>56</v>
      </c>
    </row>
    <row r="42" spans="1:19">
      <c r="A42" s="23">
        <f t="shared" si="0"/>
        <v>34</v>
      </c>
      <c r="B42" s="117">
        <f>Lista_Asistencia!C42</f>
        <v>0</v>
      </c>
      <c r="C42" s="3">
        <f>Estadisticas!D36</f>
        <v>0</v>
      </c>
      <c r="D42" s="3">
        <f>Estadisticas!E36</f>
        <v>0</v>
      </c>
      <c r="E42" s="245">
        <f>Estadisticas!F36</f>
        <v>0</v>
      </c>
      <c r="F42" s="246"/>
      <c r="G42" s="3">
        <f>Estadisticas!G36</f>
        <v>0</v>
      </c>
      <c r="H42" s="3">
        <f>Estadisticas!H36</f>
        <v>0</v>
      </c>
      <c r="I42" s="3">
        <f>Estadisticas!I36</f>
        <v>0</v>
      </c>
      <c r="J42" s="15">
        <f t="shared" si="1"/>
        <v>0</v>
      </c>
      <c r="S42" s="15">
        <f t="shared" si="2"/>
        <v>57</v>
      </c>
    </row>
    <row r="43" spans="1:19">
      <c r="A43" s="23">
        <f t="shared" si="0"/>
        <v>35</v>
      </c>
      <c r="B43" s="117">
        <f>Lista_Asistencia!C43</f>
        <v>0</v>
      </c>
      <c r="C43" s="3">
        <f>Estadisticas!D37</f>
        <v>0</v>
      </c>
      <c r="D43" s="3">
        <f>Estadisticas!E37</f>
        <v>0</v>
      </c>
      <c r="E43" s="245">
        <f>Estadisticas!F37</f>
        <v>0</v>
      </c>
      <c r="F43" s="246"/>
      <c r="G43" s="3">
        <f>Estadisticas!G37</f>
        <v>0</v>
      </c>
      <c r="H43" s="3">
        <f>Estadisticas!H37</f>
        <v>0</v>
      </c>
      <c r="I43" s="3">
        <f>Estadisticas!I37</f>
        <v>0</v>
      </c>
      <c r="J43" s="15">
        <f t="shared" si="1"/>
        <v>0</v>
      </c>
      <c r="S43" s="15">
        <f t="shared" si="2"/>
        <v>58</v>
      </c>
    </row>
    <row r="44" spans="1:19">
      <c r="A44" s="23">
        <f t="shared" si="0"/>
        <v>36</v>
      </c>
      <c r="B44" s="117">
        <f>Lista_Asistencia!C44</f>
        <v>0</v>
      </c>
      <c r="C44" s="3">
        <f>Estadisticas!D38</f>
        <v>0</v>
      </c>
      <c r="D44" s="3">
        <f>Estadisticas!E38</f>
        <v>0</v>
      </c>
      <c r="E44" s="245">
        <f>Estadisticas!F38</f>
        <v>0</v>
      </c>
      <c r="F44" s="246"/>
      <c r="G44" s="3">
        <f>Estadisticas!G38</f>
        <v>0</v>
      </c>
      <c r="H44" s="3">
        <f>Estadisticas!H38</f>
        <v>0</v>
      </c>
      <c r="I44" s="3">
        <f>Estadisticas!I38</f>
        <v>0</v>
      </c>
      <c r="J44" s="15">
        <f t="shared" si="1"/>
        <v>0</v>
      </c>
      <c r="S44" s="15">
        <f t="shared" si="2"/>
        <v>59</v>
      </c>
    </row>
    <row r="45" spans="1:19">
      <c r="A45" s="23">
        <f t="shared" si="0"/>
        <v>37</v>
      </c>
      <c r="B45" s="117">
        <f>Lista_Asistencia!C45</f>
        <v>0</v>
      </c>
      <c r="C45" s="3">
        <f>Estadisticas!D39</f>
        <v>0</v>
      </c>
      <c r="D45" s="3">
        <f>Estadisticas!E39</f>
        <v>0</v>
      </c>
      <c r="E45" s="245">
        <f>Estadisticas!F39</f>
        <v>0</v>
      </c>
      <c r="F45" s="246"/>
      <c r="G45" s="3">
        <f>Estadisticas!G39</f>
        <v>0</v>
      </c>
      <c r="H45" s="3">
        <f>Estadisticas!H39</f>
        <v>0</v>
      </c>
      <c r="I45" s="3">
        <f>Estadisticas!I39</f>
        <v>0</v>
      </c>
      <c r="J45" s="15">
        <f t="shared" si="1"/>
        <v>0</v>
      </c>
      <c r="S45" s="15">
        <f t="shared" si="2"/>
        <v>60</v>
      </c>
    </row>
    <row r="46" spans="1:19">
      <c r="A46" s="23">
        <f t="shared" si="0"/>
        <v>38</v>
      </c>
      <c r="B46" s="117">
        <f>Lista_Asistencia!C46</f>
        <v>0</v>
      </c>
      <c r="C46" s="3">
        <f>Estadisticas!D40</f>
        <v>0</v>
      </c>
      <c r="D46" s="3">
        <f>Estadisticas!E40</f>
        <v>0</v>
      </c>
      <c r="E46" s="245">
        <f>Estadisticas!F40</f>
        <v>0</v>
      </c>
      <c r="F46" s="246"/>
      <c r="G46" s="3">
        <f>Estadisticas!G40</f>
        <v>0</v>
      </c>
      <c r="H46" s="3">
        <f>Estadisticas!H40</f>
        <v>0</v>
      </c>
      <c r="I46" s="3">
        <f>Estadisticas!I40</f>
        <v>0</v>
      </c>
      <c r="J46" s="15">
        <f t="shared" si="1"/>
        <v>0</v>
      </c>
      <c r="S46" s="15">
        <f t="shared" si="2"/>
        <v>61</v>
      </c>
    </row>
    <row r="47" spans="1:19">
      <c r="A47" s="23">
        <f t="shared" si="0"/>
        <v>39</v>
      </c>
      <c r="B47" s="117">
        <f>Lista_Asistencia!C47</f>
        <v>0</v>
      </c>
      <c r="C47" s="3">
        <f>Estadisticas!D41</f>
        <v>0</v>
      </c>
      <c r="D47" s="3">
        <f>Estadisticas!E41</f>
        <v>0</v>
      </c>
      <c r="E47" s="245">
        <f>Estadisticas!F41</f>
        <v>0</v>
      </c>
      <c r="F47" s="246"/>
      <c r="G47" s="3">
        <f>Estadisticas!G41</f>
        <v>0</v>
      </c>
      <c r="H47" s="3">
        <f>Estadisticas!H41</f>
        <v>0</v>
      </c>
      <c r="I47" s="3">
        <f>Estadisticas!I41</f>
        <v>0</v>
      </c>
      <c r="J47" s="15">
        <f t="shared" si="1"/>
        <v>0</v>
      </c>
      <c r="S47" s="15">
        <f t="shared" si="2"/>
        <v>62</v>
      </c>
    </row>
    <row r="48" spans="1:19">
      <c r="A48" s="23">
        <f t="shared" si="0"/>
        <v>40</v>
      </c>
      <c r="B48" s="117">
        <f>Lista_Asistencia!C48</f>
        <v>0</v>
      </c>
      <c r="C48" s="3">
        <f>Estadisticas!D42</f>
        <v>0</v>
      </c>
      <c r="D48" s="3">
        <f>Estadisticas!E42</f>
        <v>0</v>
      </c>
      <c r="E48" s="245">
        <f>Estadisticas!F42</f>
        <v>0</v>
      </c>
      <c r="F48" s="246"/>
      <c r="G48" s="3">
        <f>Estadisticas!G42</f>
        <v>0</v>
      </c>
      <c r="H48" s="3">
        <f>Estadisticas!H42</f>
        <v>0</v>
      </c>
      <c r="I48" s="3">
        <f>Estadisticas!I42</f>
        <v>0</v>
      </c>
      <c r="J48" s="15">
        <f t="shared" si="1"/>
        <v>0</v>
      </c>
      <c r="S48" s="15">
        <f t="shared" si="2"/>
        <v>63</v>
      </c>
    </row>
    <row r="49" spans="1:19">
      <c r="A49" s="23">
        <f t="shared" si="0"/>
        <v>41</v>
      </c>
      <c r="B49" s="117">
        <f>Lista_Asistencia!C49</f>
        <v>0</v>
      </c>
      <c r="C49" s="3">
        <f>Estadisticas!D43</f>
        <v>0</v>
      </c>
      <c r="D49" s="3">
        <f>Estadisticas!E43</f>
        <v>0</v>
      </c>
      <c r="E49" s="245">
        <f>Estadisticas!F43</f>
        <v>0</v>
      </c>
      <c r="F49" s="246"/>
      <c r="G49" s="3">
        <f>Estadisticas!G43</f>
        <v>0</v>
      </c>
      <c r="H49" s="3">
        <f>Estadisticas!H43</f>
        <v>0</v>
      </c>
      <c r="I49" s="3">
        <f>Estadisticas!I43</f>
        <v>0</v>
      </c>
      <c r="J49" s="15">
        <f t="shared" si="1"/>
        <v>0</v>
      </c>
      <c r="S49" s="15">
        <f t="shared" si="2"/>
        <v>64</v>
      </c>
    </row>
    <row r="50" spans="1:19">
      <c r="A50" s="23">
        <f t="shared" si="0"/>
        <v>42</v>
      </c>
      <c r="B50" s="117">
        <f>Lista_Asistencia!C50</f>
        <v>0</v>
      </c>
      <c r="C50" s="3">
        <f>Estadisticas!D44</f>
        <v>0</v>
      </c>
      <c r="D50" s="3">
        <f>Estadisticas!E44</f>
        <v>0</v>
      </c>
      <c r="E50" s="245">
        <f>Estadisticas!F44</f>
        <v>0</v>
      </c>
      <c r="F50" s="246"/>
      <c r="G50" s="3">
        <f>Estadisticas!G44</f>
        <v>0</v>
      </c>
      <c r="H50" s="3">
        <f>Estadisticas!H44</f>
        <v>0</v>
      </c>
      <c r="I50" s="3">
        <f>Estadisticas!I44</f>
        <v>0</v>
      </c>
      <c r="J50" s="15">
        <f t="shared" si="1"/>
        <v>0</v>
      </c>
      <c r="S50" s="15">
        <f t="shared" si="2"/>
        <v>65</v>
      </c>
    </row>
    <row r="51" spans="1:19">
      <c r="A51" s="23">
        <f t="shared" si="0"/>
        <v>43</v>
      </c>
      <c r="B51" s="117">
        <f>Lista_Asistencia!C51</f>
        <v>0</v>
      </c>
      <c r="C51" s="3">
        <f>Estadisticas!D45</f>
        <v>0</v>
      </c>
      <c r="D51" s="3">
        <f>Estadisticas!E45</f>
        <v>0</v>
      </c>
      <c r="E51" s="245">
        <f>Estadisticas!F45</f>
        <v>0</v>
      </c>
      <c r="F51" s="246"/>
      <c r="G51" s="3">
        <f>Estadisticas!G45</f>
        <v>0</v>
      </c>
      <c r="H51" s="3">
        <f>Estadisticas!H45</f>
        <v>0</v>
      </c>
      <c r="I51" s="3">
        <f>Estadisticas!I45</f>
        <v>0</v>
      </c>
      <c r="J51" s="15">
        <f t="shared" si="1"/>
        <v>0</v>
      </c>
      <c r="S51" s="15">
        <f t="shared" si="2"/>
        <v>66</v>
      </c>
    </row>
    <row r="52" spans="1:19">
      <c r="A52" s="23">
        <f t="shared" si="0"/>
        <v>44</v>
      </c>
      <c r="B52" s="117">
        <f>Lista_Asistencia!C52</f>
        <v>0</v>
      </c>
      <c r="C52" s="3">
        <f>Estadisticas!D46</f>
        <v>0</v>
      </c>
      <c r="D52" s="3">
        <f>Estadisticas!E46</f>
        <v>0</v>
      </c>
      <c r="E52" s="245">
        <f>Estadisticas!F46</f>
        <v>0</v>
      </c>
      <c r="F52" s="246"/>
      <c r="G52" s="3">
        <f>Estadisticas!G46</f>
        <v>0</v>
      </c>
      <c r="H52" s="3">
        <f>Estadisticas!H46</f>
        <v>0</v>
      </c>
      <c r="I52" s="3">
        <f>Estadisticas!I46</f>
        <v>0</v>
      </c>
      <c r="J52" s="15">
        <f t="shared" si="1"/>
        <v>0</v>
      </c>
      <c r="S52" s="15">
        <f t="shared" si="2"/>
        <v>67</v>
      </c>
    </row>
    <row r="53" spans="1:19">
      <c r="A53" s="23">
        <f t="shared" si="0"/>
        <v>45</v>
      </c>
      <c r="B53" s="117">
        <f>Lista_Asistencia!C53</f>
        <v>0</v>
      </c>
      <c r="C53" s="3">
        <f>Estadisticas!D47</f>
        <v>0</v>
      </c>
      <c r="D53" s="3">
        <f>Estadisticas!E47</f>
        <v>0</v>
      </c>
      <c r="E53" s="245">
        <f>Estadisticas!F47</f>
        <v>0</v>
      </c>
      <c r="F53" s="246"/>
      <c r="G53" s="3">
        <f>Estadisticas!G47</f>
        <v>0</v>
      </c>
      <c r="H53" s="3">
        <f>Estadisticas!H47</f>
        <v>0</v>
      </c>
      <c r="I53" s="3">
        <f>Estadisticas!I47</f>
        <v>0</v>
      </c>
      <c r="J53" s="15">
        <f t="shared" si="1"/>
        <v>0</v>
      </c>
      <c r="S53" s="15">
        <f t="shared" si="2"/>
        <v>68</v>
      </c>
    </row>
    <row r="54" spans="1:19">
      <c r="A54" s="23">
        <f t="shared" si="0"/>
        <v>46</v>
      </c>
      <c r="B54" s="117">
        <f>Lista_Asistencia!C54</f>
        <v>0</v>
      </c>
      <c r="C54" s="3">
        <f>Estadisticas!D48</f>
        <v>0</v>
      </c>
      <c r="D54" s="3">
        <f>Estadisticas!E48</f>
        <v>0</v>
      </c>
      <c r="E54" s="245">
        <f>Estadisticas!F48</f>
        <v>0</v>
      </c>
      <c r="F54" s="246"/>
      <c r="G54" s="3">
        <f>Estadisticas!G48</f>
        <v>0</v>
      </c>
      <c r="H54" s="3">
        <f>Estadisticas!H48</f>
        <v>0</v>
      </c>
      <c r="I54" s="3">
        <f>Estadisticas!I48</f>
        <v>0</v>
      </c>
      <c r="J54" s="15">
        <f t="shared" si="1"/>
        <v>0</v>
      </c>
      <c r="S54" s="15">
        <f t="shared" si="2"/>
        <v>69</v>
      </c>
    </row>
    <row r="55" spans="1:19">
      <c r="A55" s="23">
        <f t="shared" si="0"/>
        <v>47</v>
      </c>
      <c r="B55" s="117">
        <f>Lista_Asistencia!C55</f>
        <v>0</v>
      </c>
      <c r="C55" s="3">
        <f>Estadisticas!D49</f>
        <v>0</v>
      </c>
      <c r="D55" s="3">
        <f>Estadisticas!E49</f>
        <v>0</v>
      </c>
      <c r="E55" s="245">
        <f>Estadisticas!F49</f>
        <v>0</v>
      </c>
      <c r="F55" s="246"/>
      <c r="G55" s="3">
        <f>Estadisticas!G49</f>
        <v>0</v>
      </c>
      <c r="H55" s="3">
        <f>Estadisticas!H49</f>
        <v>0</v>
      </c>
      <c r="I55" s="3">
        <f>Estadisticas!I49</f>
        <v>0</v>
      </c>
      <c r="J55" s="15">
        <f t="shared" si="1"/>
        <v>0</v>
      </c>
      <c r="S55" s="15">
        <f t="shared" si="2"/>
        <v>70</v>
      </c>
    </row>
    <row r="56" spans="1:19">
      <c r="A56" s="23">
        <f t="shared" si="0"/>
        <v>48</v>
      </c>
      <c r="B56" s="117">
        <f>Lista_Asistencia!C56</f>
        <v>0</v>
      </c>
      <c r="C56" s="3">
        <f>Estadisticas!D50</f>
        <v>0</v>
      </c>
      <c r="D56" s="3">
        <f>Estadisticas!E50</f>
        <v>0</v>
      </c>
      <c r="E56" s="245">
        <f>Estadisticas!F50</f>
        <v>0</v>
      </c>
      <c r="F56" s="246"/>
      <c r="G56" s="3">
        <f>Estadisticas!G50</f>
        <v>0</v>
      </c>
      <c r="H56" s="3">
        <f>Estadisticas!H50</f>
        <v>0</v>
      </c>
      <c r="I56" s="3">
        <f>Estadisticas!I50</f>
        <v>0</v>
      </c>
    </row>
    <row r="57" spans="1:19">
      <c r="A57" s="23">
        <f t="shared" si="0"/>
        <v>49</v>
      </c>
      <c r="B57" s="117">
        <f>Lista_Asistencia!C57</f>
        <v>0</v>
      </c>
      <c r="C57" s="3">
        <f>Estadisticas!D51</f>
        <v>0</v>
      </c>
      <c r="D57" s="3">
        <f>Estadisticas!E51</f>
        <v>0</v>
      </c>
      <c r="E57" s="245">
        <f>Estadisticas!F51</f>
        <v>0</v>
      </c>
      <c r="F57" s="246"/>
      <c r="G57" s="3">
        <f>Estadisticas!G51</f>
        <v>0</v>
      </c>
      <c r="H57" s="3">
        <f>Estadisticas!H51</f>
        <v>0</v>
      </c>
      <c r="I57" s="3">
        <f>Estadisticas!I51</f>
        <v>0</v>
      </c>
    </row>
    <row r="58" spans="1:19">
      <c r="A58" s="23">
        <f t="shared" si="0"/>
        <v>50</v>
      </c>
      <c r="B58" s="117">
        <f>Lista_Asistencia!C58</f>
        <v>0</v>
      </c>
      <c r="C58" s="3">
        <f>Estadisticas!D52</f>
        <v>0</v>
      </c>
      <c r="D58" s="3">
        <f>Estadisticas!E52</f>
        <v>0</v>
      </c>
      <c r="E58" s="245">
        <f>Estadisticas!F52</f>
        <v>0</v>
      </c>
      <c r="F58" s="246"/>
      <c r="G58" s="3">
        <f>Estadisticas!G52</f>
        <v>0</v>
      </c>
      <c r="H58" s="3">
        <f>Estadisticas!H52</f>
        <v>0</v>
      </c>
      <c r="I58" s="3">
        <f>Estadisticas!I52</f>
        <v>0</v>
      </c>
    </row>
    <row r="59" spans="1:19">
      <c r="A59" s="23">
        <f t="shared" si="0"/>
        <v>51</v>
      </c>
      <c r="B59" s="117">
        <f>Lista_Asistencia!C59</f>
        <v>0</v>
      </c>
      <c r="C59" s="3">
        <f>Estadisticas!D53</f>
        <v>0</v>
      </c>
      <c r="D59" s="3">
        <f>Estadisticas!E53</f>
        <v>0</v>
      </c>
      <c r="E59" s="245">
        <f>Estadisticas!F53</f>
        <v>0</v>
      </c>
      <c r="F59" s="246"/>
      <c r="G59" s="3">
        <f>Estadisticas!G53</f>
        <v>0</v>
      </c>
      <c r="H59" s="3">
        <f>Estadisticas!H53</f>
        <v>0</v>
      </c>
      <c r="I59" s="3">
        <f>Estadisticas!I53</f>
        <v>0</v>
      </c>
    </row>
    <row r="60" spans="1:19">
      <c r="A60" s="23">
        <f t="shared" si="0"/>
        <v>52</v>
      </c>
      <c r="B60" s="117">
        <f>Lista_Asistencia!C60</f>
        <v>0</v>
      </c>
      <c r="C60" s="3">
        <f>Estadisticas!D54</f>
        <v>0</v>
      </c>
      <c r="D60" s="3">
        <f>Estadisticas!E54</f>
        <v>0</v>
      </c>
      <c r="E60" s="245">
        <f>Estadisticas!F54</f>
        <v>0</v>
      </c>
      <c r="F60" s="246"/>
      <c r="G60" s="3">
        <f>Estadisticas!G54</f>
        <v>0</v>
      </c>
      <c r="H60" s="3">
        <f>Estadisticas!H54</f>
        <v>0</v>
      </c>
      <c r="I60" s="3">
        <f>Estadisticas!I54</f>
        <v>0</v>
      </c>
    </row>
    <row r="61" spans="1:19">
      <c r="A61" s="23">
        <f t="shared" si="0"/>
        <v>53</v>
      </c>
      <c r="B61" s="117">
        <f>Lista_Asistencia!C61</f>
        <v>0</v>
      </c>
      <c r="C61" s="3">
        <f>Estadisticas!D55</f>
        <v>0</v>
      </c>
      <c r="D61" s="3">
        <f>Estadisticas!E55</f>
        <v>0</v>
      </c>
      <c r="E61" s="245">
        <f>Estadisticas!F55</f>
        <v>0</v>
      </c>
      <c r="F61" s="246"/>
      <c r="G61" s="3">
        <f>Estadisticas!G55</f>
        <v>0</v>
      </c>
      <c r="H61" s="3">
        <f>Estadisticas!H55</f>
        <v>0</v>
      </c>
      <c r="I61" s="3">
        <f>Estadisticas!I55</f>
        <v>0</v>
      </c>
    </row>
    <row r="62" spans="1:19">
      <c r="A62" s="23">
        <f t="shared" si="0"/>
        <v>54</v>
      </c>
      <c r="B62" s="117">
        <f>Lista_Asistencia!C62</f>
        <v>0</v>
      </c>
      <c r="C62" s="3">
        <f>Estadisticas!D56</f>
        <v>0</v>
      </c>
      <c r="D62" s="3">
        <f>Estadisticas!E56</f>
        <v>0</v>
      </c>
      <c r="E62" s="245">
        <f>Estadisticas!F56</f>
        <v>0</v>
      </c>
      <c r="F62" s="246"/>
      <c r="G62" s="3">
        <f>Estadisticas!G56</f>
        <v>0</v>
      </c>
      <c r="H62" s="3">
        <f>Estadisticas!H56</f>
        <v>0</v>
      </c>
      <c r="I62" s="3">
        <f>Estadisticas!I56</f>
        <v>0</v>
      </c>
    </row>
    <row r="63" spans="1:19">
      <c r="A63" s="23">
        <f t="shared" si="0"/>
        <v>55</v>
      </c>
      <c r="B63" s="117">
        <f>Lista_Asistencia!C63</f>
        <v>0</v>
      </c>
      <c r="C63" s="3">
        <f>Estadisticas!D57</f>
        <v>0</v>
      </c>
      <c r="D63" s="3">
        <f>Estadisticas!E57</f>
        <v>0</v>
      </c>
      <c r="E63" s="245">
        <f>Estadisticas!F57</f>
        <v>0</v>
      </c>
      <c r="F63" s="246"/>
      <c r="G63" s="3">
        <f>Estadisticas!G57</f>
        <v>0</v>
      </c>
      <c r="H63" s="3">
        <f>Estadisticas!H57</f>
        <v>0</v>
      </c>
      <c r="I63" s="3">
        <f>Estadisticas!I57</f>
        <v>0</v>
      </c>
    </row>
  </sheetData>
  <sheetProtection algorithmName="SHA-512" hashValue="/Zqr7M20vt6v5RZYBaDQpP1FExYeS0DXRGqexDYwHHB45CtXkzgxIhTMxM4srsm10UywqTo/0IJYJxFktZpUIg==" saltValue="wcOd99LhFvFJQBmpplhCmg==" spinCount="100000" sheet="1" objects="1" scenarios="1"/>
  <mergeCells count="68">
    <mergeCell ref="A1:I1"/>
    <mergeCell ref="A2:I2"/>
    <mergeCell ref="A3:I3"/>
    <mergeCell ref="C5:H5"/>
    <mergeCell ref="C6:D6"/>
    <mergeCell ref="H6:I6"/>
    <mergeCell ref="E8:F8"/>
    <mergeCell ref="K8:R8"/>
    <mergeCell ref="E9:F9"/>
    <mergeCell ref="E10:F10"/>
    <mergeCell ref="E11:F11"/>
    <mergeCell ref="E12:F12"/>
    <mergeCell ref="E13:F13"/>
    <mergeCell ref="E14:F14"/>
    <mergeCell ref="E15:F15"/>
    <mergeCell ref="K15:L15"/>
    <mergeCell ref="O15:Q15"/>
    <mergeCell ref="E16:F16"/>
    <mergeCell ref="E17:F17"/>
    <mergeCell ref="E18:F18"/>
    <mergeCell ref="E19:F19"/>
    <mergeCell ref="K19:L19"/>
    <mergeCell ref="E20:F20"/>
    <mergeCell ref="O20:P20"/>
    <mergeCell ref="E21:F21"/>
    <mergeCell ref="E22:F22"/>
    <mergeCell ref="E23:F23"/>
    <mergeCell ref="E24:F24"/>
    <mergeCell ref="O24:P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63:F63"/>
    <mergeCell ref="E58:F58"/>
    <mergeCell ref="E59:F59"/>
    <mergeCell ref="E60:F60"/>
    <mergeCell ref="E61:F61"/>
    <mergeCell ref="E62:F62"/>
  </mergeCells>
  <pageMargins left="0.69930555555555596" right="0.69930555555555596" top="0.75" bottom="0.75" header="0.3" footer="0.3"/>
  <pageSetup paperSize="119" scale="59" orientation="landscape" horizontalDpi="1200" verticalDpi="12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8"/>
  <sheetViews>
    <sheetView workbookViewId="0">
      <selection activeCell="K68" sqref="K68"/>
    </sheetView>
  </sheetViews>
  <sheetFormatPr baseColWidth="10" defaultColWidth="11" defaultRowHeight="15"/>
  <cols>
    <col min="3" max="3" width="12.7109375" customWidth="1"/>
  </cols>
  <sheetData>
    <row r="1" spans="1:9" ht="23.25">
      <c r="A1" s="196" t="s">
        <v>0</v>
      </c>
      <c r="B1" s="196"/>
      <c r="C1" s="196"/>
      <c r="D1" s="196"/>
      <c r="E1" s="196"/>
      <c r="F1" s="196"/>
      <c r="G1" s="196"/>
      <c r="H1" s="196"/>
      <c r="I1" s="196"/>
    </row>
    <row r="2" spans="1:9" ht="18.75">
      <c r="A2" s="253" t="s">
        <v>1</v>
      </c>
      <c r="B2" s="253"/>
      <c r="C2" s="253"/>
      <c r="D2" s="253"/>
      <c r="E2" s="253"/>
      <c r="F2" s="253"/>
      <c r="G2" s="253"/>
      <c r="H2" s="253"/>
      <c r="I2" s="253"/>
    </row>
    <row r="3" spans="1:9">
      <c r="A3" s="254" t="s">
        <v>143</v>
      </c>
      <c r="B3" s="254"/>
      <c r="C3" s="254"/>
      <c r="D3" s="254"/>
      <c r="E3" s="254"/>
      <c r="F3" s="254"/>
      <c r="G3" s="254"/>
      <c r="H3" s="254"/>
      <c r="I3" s="254"/>
    </row>
    <row r="5" spans="1:9">
      <c r="B5" s="6" t="s">
        <v>3</v>
      </c>
      <c r="C5" s="185">
        <f>Lista_Asistencia!F5</f>
        <v>0</v>
      </c>
      <c r="D5" s="185"/>
      <c r="E5" s="185"/>
      <c r="F5" s="185"/>
      <c r="G5" s="185"/>
      <c r="H5" s="185"/>
    </row>
    <row r="6" spans="1:9">
      <c r="B6" s="6" t="s">
        <v>5</v>
      </c>
      <c r="C6" s="255">
        <f>Lista_Asistencia!F6</f>
        <v>0</v>
      </c>
      <c r="D6" s="255"/>
      <c r="E6" s="6" t="s">
        <v>6</v>
      </c>
      <c r="F6" s="7">
        <f>Lista_Asistencia!H6</f>
        <v>0</v>
      </c>
      <c r="G6" s="6" t="s">
        <v>7</v>
      </c>
      <c r="H6" s="185">
        <f>Lista_Asistencia!L6</f>
        <v>0</v>
      </c>
      <c r="I6" s="185"/>
    </row>
    <row r="8" spans="1:9">
      <c r="A8" s="256" t="s">
        <v>144</v>
      </c>
      <c r="B8" s="256"/>
      <c r="C8" s="20" t="s">
        <v>145</v>
      </c>
    </row>
    <row r="9" spans="1:9">
      <c r="A9" s="112" t="s">
        <v>146</v>
      </c>
      <c r="B9" s="113"/>
      <c r="C9" s="21">
        <f>Estadisticas!J58</f>
        <v>0</v>
      </c>
    </row>
    <row r="10" spans="1:9">
      <c r="A10" s="112" t="s">
        <v>147</v>
      </c>
      <c r="B10" s="113"/>
      <c r="C10" s="21">
        <f>Estadisticas!K58</f>
        <v>0</v>
      </c>
    </row>
    <row r="11" spans="1:9">
      <c r="A11" s="112" t="s">
        <v>148</v>
      </c>
      <c r="B11" s="113"/>
      <c r="C11" s="21">
        <f>Estadisticas!L58</f>
        <v>0</v>
      </c>
    </row>
    <row r="12" spans="1:9">
      <c r="A12" s="112" t="s">
        <v>149</v>
      </c>
      <c r="B12" s="113"/>
      <c r="C12" s="21">
        <f>Estadisticas!M58</f>
        <v>0</v>
      </c>
    </row>
    <row r="13" spans="1:9">
      <c r="A13" s="112" t="s">
        <v>150</v>
      </c>
      <c r="B13" s="113"/>
      <c r="C13" s="21">
        <f>Estadisticas!N58</f>
        <v>0</v>
      </c>
    </row>
    <row r="14" spans="1:9">
      <c r="A14" s="112" t="s">
        <v>151</v>
      </c>
      <c r="B14" s="113"/>
      <c r="C14" s="21">
        <f>Estadisticas!O58</f>
        <v>0</v>
      </c>
    </row>
    <row r="15" spans="1:9">
      <c r="A15" s="112" t="s">
        <v>152</v>
      </c>
      <c r="B15" s="113"/>
      <c r="C15" s="21">
        <f>Estadisticas!P58</f>
        <v>0</v>
      </c>
    </row>
    <row r="16" spans="1:9">
      <c r="A16" s="112" t="s">
        <v>153</v>
      </c>
      <c r="B16" s="113"/>
      <c r="C16" s="21">
        <f>Estadisticas!Q58</f>
        <v>0</v>
      </c>
    </row>
    <row r="17" spans="1:3">
      <c r="A17" s="112" t="s">
        <v>154</v>
      </c>
      <c r="B17" s="113"/>
      <c r="C17" s="21">
        <f>Estadisticas!R58</f>
        <v>0</v>
      </c>
    </row>
    <row r="18" spans="1:3">
      <c r="C18" s="22">
        <f>SUM(C9:C17)</f>
        <v>0</v>
      </c>
    </row>
    <row r="24" spans="1:3">
      <c r="A24" s="256" t="s">
        <v>144</v>
      </c>
      <c r="B24" s="256"/>
      <c r="C24" s="20" t="s">
        <v>145</v>
      </c>
    </row>
    <row r="25" spans="1:3">
      <c r="A25" s="112" t="s">
        <v>155</v>
      </c>
      <c r="B25" s="113"/>
      <c r="C25" s="21">
        <f>Estadisticas!S58</f>
        <v>0</v>
      </c>
    </row>
    <row r="26" spans="1:3">
      <c r="A26" s="112" t="s">
        <v>156</v>
      </c>
      <c r="B26" s="113"/>
      <c r="C26" s="21">
        <f>Estadisticas!T58</f>
        <v>0</v>
      </c>
    </row>
    <row r="27" spans="1:3">
      <c r="A27" s="112" t="s">
        <v>157</v>
      </c>
      <c r="B27" s="113"/>
      <c r="C27" s="21">
        <f>Estadisticas!U58</f>
        <v>0</v>
      </c>
    </row>
    <row r="28" spans="1:3">
      <c r="C28" s="22">
        <f>SUM(C25:C27)</f>
        <v>0</v>
      </c>
    </row>
  </sheetData>
  <sheetProtection algorithmName="SHA-512" hashValue="eQ63Fbjo0aPqhP3SlyAKH26kaK6k+tWbYdpa1QDirIoueFBxp1VSBA1VIujFta0R4mP2kf0g9mbi7GS4+PXpPQ==" saltValue="p9vQd0lQz7YEBYmlFwr2Ng==" spinCount="100000" sheet="1" objects="1" scenarios="1"/>
  <mergeCells count="8">
    <mergeCell ref="A8:B8"/>
    <mergeCell ref="A24:B24"/>
    <mergeCell ref="A1:I1"/>
    <mergeCell ref="A2:I2"/>
    <mergeCell ref="A3:I3"/>
    <mergeCell ref="C5:H5"/>
    <mergeCell ref="C6:D6"/>
    <mergeCell ref="H6:I6"/>
  </mergeCells>
  <pageMargins left="0.69930555555555596" right="0.69930555555555596" top="0.75" bottom="0.75" header="0.3" footer="0.3"/>
  <pageSetup orientation="portrait" horizontalDpi="1200" verticalDpi="12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1"/>
  <sheetViews>
    <sheetView workbookViewId="0">
      <selection activeCell="G10" sqref="G10"/>
    </sheetView>
  </sheetViews>
  <sheetFormatPr baseColWidth="10" defaultColWidth="11" defaultRowHeight="15"/>
  <cols>
    <col min="3" max="4" width="6.42578125" customWidth="1"/>
    <col min="8" max="8" width="15.28515625" customWidth="1"/>
  </cols>
  <sheetData>
    <row r="1" spans="1:9" ht="23.25">
      <c r="A1" s="196" t="s">
        <v>0</v>
      </c>
      <c r="B1" s="196"/>
      <c r="C1" s="196"/>
      <c r="D1" s="196"/>
      <c r="E1" s="196"/>
      <c r="F1" s="196"/>
      <c r="G1" s="196"/>
      <c r="H1" s="196"/>
      <c r="I1" s="196"/>
    </row>
    <row r="2" spans="1:9" ht="18.75">
      <c r="A2" s="253" t="s">
        <v>1</v>
      </c>
      <c r="B2" s="253"/>
      <c r="C2" s="253"/>
      <c r="D2" s="253"/>
      <c r="E2" s="253"/>
      <c r="F2" s="253"/>
      <c r="G2" s="253"/>
      <c r="H2" s="253"/>
      <c r="I2" s="253"/>
    </row>
    <row r="3" spans="1:9">
      <c r="A3" s="254" t="s">
        <v>158</v>
      </c>
      <c r="B3" s="254"/>
      <c r="C3" s="254"/>
      <c r="D3" s="254"/>
      <c r="E3" s="254"/>
      <c r="F3" s="254"/>
      <c r="G3" s="254"/>
      <c r="H3" s="254"/>
      <c r="I3" s="254"/>
    </row>
    <row r="5" spans="1:9">
      <c r="B5" s="6" t="s">
        <v>3</v>
      </c>
      <c r="C5" s="185">
        <f>Lista_Asistencia!F5</f>
        <v>0</v>
      </c>
      <c r="D5" s="185"/>
      <c r="E5" s="185"/>
      <c r="F5" s="185"/>
      <c r="G5" s="185"/>
      <c r="H5" s="185"/>
    </row>
    <row r="6" spans="1:9">
      <c r="B6" s="6" t="s">
        <v>5</v>
      </c>
      <c r="C6" s="255">
        <f>Lista_Asistencia!F6</f>
        <v>0</v>
      </c>
      <c r="D6" s="255"/>
      <c r="E6" s="6" t="s">
        <v>6</v>
      </c>
      <c r="F6" s="7">
        <f>Lista_Asistencia!H6</f>
        <v>0</v>
      </c>
      <c r="G6" s="6" t="s">
        <v>7</v>
      </c>
      <c r="H6" s="7">
        <f>Lista_Asistencia!L6</f>
        <v>0</v>
      </c>
    </row>
    <row r="7" spans="1:9">
      <c r="B7" s="6"/>
      <c r="C7" s="5"/>
      <c r="D7" s="5"/>
      <c r="E7" s="6"/>
      <c r="F7" s="5"/>
      <c r="G7" s="6"/>
      <c r="H7" s="5"/>
    </row>
    <row r="8" spans="1:9">
      <c r="A8" s="15" t="s">
        <v>159</v>
      </c>
      <c r="B8" s="16" t="s">
        <v>160</v>
      </c>
      <c r="D8" s="5"/>
      <c r="E8" s="6"/>
      <c r="F8" s="5"/>
      <c r="G8" s="6"/>
      <c r="H8" s="5"/>
    </row>
    <row r="9" spans="1:9">
      <c r="A9" s="17" t="s">
        <v>161</v>
      </c>
      <c r="B9" s="18">
        <f>Estadisticas!V58</f>
        <v>0</v>
      </c>
      <c r="D9" s="5"/>
      <c r="E9" s="6"/>
      <c r="F9" s="5"/>
      <c r="G9" s="6"/>
      <c r="H9" s="5"/>
    </row>
    <row r="10" spans="1:9">
      <c r="A10" s="17" t="s">
        <v>162</v>
      </c>
      <c r="B10" s="18">
        <f>Estadisticas!W58</f>
        <v>0</v>
      </c>
      <c r="D10" s="5"/>
      <c r="E10" s="6"/>
      <c r="F10" s="5"/>
      <c r="G10" s="6"/>
      <c r="H10" s="5"/>
    </row>
    <row r="11" spans="1:9">
      <c r="A11" s="17" t="s">
        <v>163</v>
      </c>
      <c r="B11" s="18">
        <f>Estadisticas!X58</f>
        <v>0</v>
      </c>
      <c r="D11" s="5"/>
      <c r="E11" s="6"/>
      <c r="F11" s="5"/>
      <c r="G11" s="6"/>
      <c r="H11" s="5"/>
    </row>
    <row r="12" spans="1:9">
      <c r="A12" s="17" t="s">
        <v>164</v>
      </c>
      <c r="B12" s="18">
        <f>Estadisticas!Y58</f>
        <v>0</v>
      </c>
      <c r="D12" s="5"/>
      <c r="E12" s="6"/>
      <c r="F12" s="5"/>
      <c r="G12" s="6"/>
      <c r="H12" s="5"/>
    </row>
    <row r="13" spans="1:9">
      <c r="A13" s="17" t="s">
        <v>58</v>
      </c>
      <c r="B13" s="19">
        <f>SUM(B9:C12)</f>
        <v>0</v>
      </c>
      <c r="D13" s="5"/>
      <c r="E13" s="6"/>
      <c r="F13" s="5"/>
      <c r="G13" s="6"/>
      <c r="H13" s="5"/>
    </row>
    <row r="15" spans="1:9">
      <c r="A15" s="263" t="s">
        <v>165</v>
      </c>
      <c r="B15" s="264"/>
      <c r="C15" s="264"/>
      <c r="D15" s="264"/>
      <c r="E15" s="264"/>
      <c r="F15" s="264"/>
      <c r="G15" s="264"/>
      <c r="H15" s="265"/>
    </row>
    <row r="16" spans="1:9">
      <c r="A16" s="257" t="s">
        <v>166</v>
      </c>
      <c r="B16" s="258"/>
      <c r="C16" s="258"/>
      <c r="D16" s="258"/>
      <c r="E16" s="258"/>
      <c r="F16" s="258"/>
      <c r="G16" s="258"/>
      <c r="H16" s="259"/>
    </row>
    <row r="17" spans="1:8">
      <c r="A17" s="257" t="s">
        <v>167</v>
      </c>
      <c r="B17" s="258"/>
      <c r="C17" s="258"/>
      <c r="D17" s="258"/>
      <c r="E17" s="258"/>
      <c r="F17" s="258"/>
      <c r="G17" s="258"/>
      <c r="H17" s="259"/>
    </row>
    <row r="18" spans="1:8">
      <c r="A18" s="257" t="s">
        <v>168</v>
      </c>
      <c r="B18" s="258"/>
      <c r="C18" s="258"/>
      <c r="D18" s="258"/>
      <c r="E18" s="258"/>
      <c r="F18" s="258"/>
      <c r="G18" s="258"/>
      <c r="H18" s="259"/>
    </row>
    <row r="19" spans="1:8">
      <c r="A19" s="257" t="s">
        <v>169</v>
      </c>
      <c r="B19" s="258"/>
      <c r="C19" s="258"/>
      <c r="D19" s="258"/>
      <c r="E19" s="258"/>
      <c r="F19" s="258"/>
      <c r="G19" s="258"/>
      <c r="H19" s="259"/>
    </row>
    <row r="20" spans="1:8">
      <c r="A20" s="257" t="s">
        <v>170</v>
      </c>
      <c r="B20" s="258"/>
      <c r="C20" s="258"/>
      <c r="D20" s="258"/>
      <c r="E20" s="258"/>
      <c r="F20" s="258"/>
      <c r="G20" s="258"/>
      <c r="H20" s="259"/>
    </row>
    <row r="21" spans="1:8">
      <c r="A21" s="257" t="s">
        <v>171</v>
      </c>
      <c r="B21" s="258"/>
      <c r="C21" s="258"/>
      <c r="D21" s="258"/>
      <c r="E21" s="258"/>
      <c r="F21" s="258"/>
      <c r="G21" s="258"/>
      <c r="H21" s="259"/>
    </row>
    <row r="22" spans="1:8">
      <c r="A22" s="260" t="s">
        <v>172</v>
      </c>
      <c r="B22" s="261"/>
      <c r="C22" s="261"/>
      <c r="D22" s="261"/>
      <c r="E22" s="261"/>
      <c r="F22" s="261"/>
      <c r="G22" s="261"/>
      <c r="H22" s="262"/>
    </row>
    <row r="24" spans="1:8">
      <c r="A24" s="263" t="s">
        <v>173</v>
      </c>
      <c r="B24" s="264"/>
      <c r="C24" s="264"/>
      <c r="D24" s="264"/>
      <c r="E24" s="264"/>
      <c r="F24" s="264"/>
      <c r="G24" s="264"/>
      <c r="H24" s="265"/>
    </row>
    <row r="25" spans="1:8">
      <c r="A25" s="257" t="s">
        <v>174</v>
      </c>
      <c r="B25" s="258"/>
      <c r="C25" s="258"/>
      <c r="D25" s="258"/>
      <c r="E25" s="258"/>
      <c r="F25" s="258"/>
      <c r="G25" s="258"/>
      <c r="H25" s="259"/>
    </row>
    <row r="26" spans="1:8">
      <c r="A26" s="257" t="s">
        <v>175</v>
      </c>
      <c r="B26" s="258"/>
      <c r="C26" s="258"/>
      <c r="D26" s="258"/>
      <c r="E26" s="258"/>
      <c r="F26" s="258"/>
      <c r="G26" s="258"/>
      <c r="H26" s="259"/>
    </row>
    <row r="27" spans="1:8">
      <c r="A27" s="257" t="s">
        <v>176</v>
      </c>
      <c r="B27" s="258"/>
      <c r="C27" s="258"/>
      <c r="D27" s="258"/>
      <c r="E27" s="258"/>
      <c r="F27" s="258"/>
      <c r="G27" s="258"/>
      <c r="H27" s="259"/>
    </row>
    <row r="28" spans="1:8">
      <c r="A28" s="257" t="s">
        <v>177</v>
      </c>
      <c r="B28" s="258"/>
      <c r="C28" s="258"/>
      <c r="D28" s="258"/>
      <c r="E28" s="258"/>
      <c r="F28" s="258"/>
      <c r="G28" s="258"/>
      <c r="H28" s="259"/>
    </row>
    <row r="29" spans="1:8">
      <c r="A29" s="257" t="s">
        <v>178</v>
      </c>
      <c r="B29" s="258"/>
      <c r="C29" s="258"/>
      <c r="D29" s="258"/>
      <c r="E29" s="258"/>
      <c r="F29" s="258"/>
      <c r="G29" s="258"/>
      <c r="H29" s="259"/>
    </row>
    <row r="30" spans="1:8">
      <c r="A30" s="257" t="s">
        <v>179</v>
      </c>
      <c r="B30" s="258"/>
      <c r="C30" s="258"/>
      <c r="D30" s="258"/>
      <c r="E30" s="258"/>
      <c r="F30" s="258"/>
      <c r="G30" s="258"/>
      <c r="H30" s="259"/>
    </row>
    <row r="31" spans="1:8">
      <c r="A31" s="257" t="s">
        <v>180</v>
      </c>
      <c r="B31" s="258"/>
      <c r="C31" s="258"/>
      <c r="D31" s="258"/>
      <c r="E31" s="258"/>
      <c r="F31" s="258"/>
      <c r="G31" s="258"/>
      <c r="H31" s="259"/>
    </row>
    <row r="32" spans="1:8">
      <c r="A32" s="260" t="s">
        <v>181</v>
      </c>
      <c r="B32" s="261"/>
      <c r="C32" s="261"/>
      <c r="D32" s="261"/>
      <c r="E32" s="261"/>
      <c r="F32" s="261"/>
      <c r="G32" s="261"/>
      <c r="H32" s="262"/>
    </row>
    <row r="34" spans="1:8">
      <c r="A34" s="263" t="s">
        <v>182</v>
      </c>
      <c r="B34" s="264"/>
      <c r="C34" s="264"/>
      <c r="D34" s="264"/>
      <c r="E34" s="264"/>
      <c r="F34" s="264"/>
      <c r="G34" s="264"/>
      <c r="H34" s="265"/>
    </row>
    <row r="35" spans="1:8">
      <c r="A35" s="257" t="s">
        <v>183</v>
      </c>
      <c r="B35" s="258"/>
      <c r="C35" s="258"/>
      <c r="D35" s="258"/>
      <c r="E35" s="258"/>
      <c r="F35" s="258"/>
      <c r="G35" s="258"/>
      <c r="H35" s="259"/>
    </row>
    <row r="36" spans="1:8">
      <c r="A36" s="257" t="s">
        <v>184</v>
      </c>
      <c r="B36" s="258"/>
      <c r="C36" s="258"/>
      <c r="D36" s="258"/>
      <c r="E36" s="258"/>
      <c r="F36" s="258"/>
      <c r="G36" s="258"/>
      <c r="H36" s="259"/>
    </row>
    <row r="37" spans="1:8">
      <c r="A37" s="257" t="s">
        <v>185</v>
      </c>
      <c r="B37" s="258"/>
      <c r="C37" s="258"/>
      <c r="D37" s="258"/>
      <c r="E37" s="258"/>
      <c r="F37" s="258"/>
      <c r="G37" s="258"/>
      <c r="H37" s="259"/>
    </row>
    <row r="38" spans="1:8">
      <c r="A38" s="257" t="s">
        <v>186</v>
      </c>
      <c r="B38" s="258"/>
      <c r="C38" s="258"/>
      <c r="D38" s="258"/>
      <c r="E38" s="258"/>
      <c r="F38" s="258"/>
      <c r="G38" s="258"/>
      <c r="H38" s="259"/>
    </row>
    <row r="39" spans="1:8">
      <c r="A39" s="257" t="s">
        <v>187</v>
      </c>
      <c r="B39" s="258"/>
      <c r="C39" s="258"/>
      <c r="D39" s="258"/>
      <c r="E39" s="258"/>
      <c r="F39" s="258"/>
      <c r="G39" s="258"/>
      <c r="H39" s="259"/>
    </row>
    <row r="40" spans="1:8">
      <c r="A40" s="257" t="s">
        <v>188</v>
      </c>
      <c r="B40" s="258"/>
      <c r="C40" s="258"/>
      <c r="D40" s="258"/>
      <c r="E40" s="258"/>
      <c r="F40" s="258"/>
      <c r="G40" s="258"/>
      <c r="H40" s="259"/>
    </row>
    <row r="41" spans="1:8">
      <c r="A41" s="257" t="s">
        <v>189</v>
      </c>
      <c r="B41" s="258"/>
      <c r="C41" s="258"/>
      <c r="D41" s="258"/>
      <c r="E41" s="258"/>
      <c r="F41" s="258"/>
      <c r="G41" s="258"/>
      <c r="H41" s="259"/>
    </row>
    <row r="42" spans="1:8">
      <c r="A42" s="260" t="s">
        <v>190</v>
      </c>
      <c r="B42" s="261"/>
      <c r="C42" s="261"/>
      <c r="D42" s="261"/>
      <c r="E42" s="261"/>
      <c r="F42" s="261"/>
      <c r="G42" s="261"/>
      <c r="H42" s="262"/>
    </row>
    <row r="44" spans="1:8">
      <c r="A44" s="263" t="s">
        <v>191</v>
      </c>
      <c r="B44" s="264"/>
      <c r="C44" s="264"/>
      <c r="D44" s="264"/>
      <c r="E44" s="264"/>
      <c r="F44" s="264"/>
      <c r="G44" s="264"/>
      <c r="H44" s="265"/>
    </row>
    <row r="45" spans="1:8">
      <c r="A45" s="257" t="s">
        <v>192</v>
      </c>
      <c r="B45" s="258"/>
      <c r="C45" s="258"/>
      <c r="D45" s="258"/>
      <c r="E45" s="258"/>
      <c r="F45" s="258"/>
      <c r="G45" s="258"/>
      <c r="H45" s="259"/>
    </row>
    <row r="46" spans="1:8">
      <c r="A46" s="257" t="s">
        <v>193</v>
      </c>
      <c r="B46" s="258"/>
      <c r="C46" s="258"/>
      <c r="D46" s="258"/>
      <c r="E46" s="258"/>
      <c r="F46" s="258"/>
      <c r="G46" s="258"/>
      <c r="H46" s="259"/>
    </row>
    <row r="47" spans="1:8">
      <c r="A47" s="257" t="s">
        <v>194</v>
      </c>
      <c r="B47" s="258"/>
      <c r="C47" s="258"/>
      <c r="D47" s="258"/>
      <c r="E47" s="258"/>
      <c r="F47" s="258"/>
      <c r="G47" s="258"/>
      <c r="H47" s="259"/>
    </row>
    <row r="48" spans="1:8">
      <c r="A48" s="257" t="s">
        <v>195</v>
      </c>
      <c r="B48" s="258"/>
      <c r="C48" s="258"/>
      <c r="D48" s="258"/>
      <c r="E48" s="258"/>
      <c r="F48" s="258"/>
      <c r="G48" s="258"/>
      <c r="H48" s="259"/>
    </row>
    <row r="49" spans="1:8">
      <c r="A49" s="257" t="s">
        <v>196</v>
      </c>
      <c r="B49" s="258"/>
      <c r="C49" s="258"/>
      <c r="D49" s="258"/>
      <c r="E49" s="258"/>
      <c r="F49" s="258"/>
      <c r="G49" s="258"/>
      <c r="H49" s="259"/>
    </row>
    <row r="50" spans="1:8">
      <c r="A50" s="257" t="s">
        <v>197</v>
      </c>
      <c r="B50" s="258"/>
      <c r="C50" s="258"/>
      <c r="D50" s="258"/>
      <c r="E50" s="258"/>
      <c r="F50" s="258"/>
      <c r="G50" s="258"/>
      <c r="H50" s="259"/>
    </row>
    <row r="51" spans="1:8">
      <c r="A51" s="260" t="s">
        <v>198</v>
      </c>
      <c r="B51" s="261"/>
      <c r="C51" s="261"/>
      <c r="D51" s="261"/>
      <c r="E51" s="261"/>
      <c r="F51" s="261"/>
      <c r="G51" s="261"/>
      <c r="H51" s="262"/>
    </row>
  </sheetData>
  <sheetProtection password="A26F" sheet="1" objects="1" scenarios="1"/>
  <mergeCells count="39">
    <mergeCell ref="A1:I1"/>
    <mergeCell ref="A2:I2"/>
    <mergeCell ref="A3:I3"/>
    <mergeCell ref="C5:H5"/>
    <mergeCell ref="C6:D6"/>
    <mergeCell ref="A15:H15"/>
    <mergeCell ref="A16:H16"/>
    <mergeCell ref="A17:H17"/>
    <mergeCell ref="A18:H18"/>
    <mergeCell ref="A19:H19"/>
    <mergeCell ref="A20:H20"/>
    <mergeCell ref="A21:H21"/>
    <mergeCell ref="A22:H22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4:H34"/>
    <mergeCell ref="A35:H35"/>
    <mergeCell ref="A36:H36"/>
    <mergeCell ref="A37:H37"/>
    <mergeCell ref="A38:H38"/>
    <mergeCell ref="A39:H39"/>
    <mergeCell ref="A40:H40"/>
    <mergeCell ref="A41:H41"/>
    <mergeCell ref="A48:H48"/>
    <mergeCell ref="A49:H49"/>
    <mergeCell ref="A50:H50"/>
    <mergeCell ref="A51:H51"/>
    <mergeCell ref="A42:H42"/>
    <mergeCell ref="A44:H44"/>
    <mergeCell ref="A45:H45"/>
    <mergeCell ref="A46:H46"/>
    <mergeCell ref="A47:H47"/>
  </mergeCells>
  <pageMargins left="0.69930555555555596" right="0.69930555555555596" top="0.75" bottom="0.75" header="0.3" footer="0.3"/>
  <pageSetup orientation="portrait" horizontalDpi="1200" verticalDpi="12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1"/>
  <sheetViews>
    <sheetView workbookViewId="0">
      <selection activeCell="C9" sqref="C9"/>
    </sheetView>
  </sheetViews>
  <sheetFormatPr baseColWidth="10" defaultColWidth="11" defaultRowHeight="15"/>
  <cols>
    <col min="3" max="3" width="12.42578125" customWidth="1"/>
    <col min="8" max="8" width="14.140625" customWidth="1"/>
  </cols>
  <sheetData>
    <row r="1" spans="1:9" ht="23.25">
      <c r="A1" s="196" t="s">
        <v>0</v>
      </c>
      <c r="B1" s="196"/>
      <c r="C1" s="196"/>
      <c r="D1" s="196"/>
      <c r="E1" s="196"/>
      <c r="F1" s="196"/>
      <c r="G1" s="196"/>
      <c r="H1" s="196"/>
      <c r="I1" s="196"/>
    </row>
    <row r="2" spans="1:9" ht="18.75">
      <c r="A2" s="253" t="s">
        <v>1</v>
      </c>
      <c r="B2" s="253"/>
      <c r="C2" s="253"/>
      <c r="D2" s="253"/>
      <c r="E2" s="253"/>
      <c r="F2" s="253"/>
      <c r="G2" s="253"/>
      <c r="H2" s="253"/>
      <c r="I2" s="253"/>
    </row>
    <row r="3" spans="1:9">
      <c r="A3" s="254" t="s">
        <v>199</v>
      </c>
      <c r="B3" s="254"/>
      <c r="C3" s="254"/>
      <c r="D3" s="254"/>
      <c r="E3" s="254"/>
      <c r="F3" s="254"/>
      <c r="G3" s="254"/>
      <c r="H3" s="254"/>
      <c r="I3" s="254"/>
    </row>
    <row r="5" spans="1:9">
      <c r="B5" s="6" t="s">
        <v>3</v>
      </c>
      <c r="C5" s="185">
        <f>Lista_Asistencia!F5</f>
        <v>0</v>
      </c>
      <c r="D5" s="185"/>
      <c r="E5" s="185"/>
      <c r="F5" s="185"/>
      <c r="G5" s="185"/>
      <c r="H5" s="185"/>
    </row>
    <row r="6" spans="1:9">
      <c r="B6" s="6" t="s">
        <v>5</v>
      </c>
      <c r="C6" s="255">
        <f>Lista_Asistencia!F6</f>
        <v>0</v>
      </c>
      <c r="D6" s="255"/>
      <c r="E6" s="6" t="s">
        <v>6</v>
      </c>
      <c r="F6" s="7">
        <f>Lista_Asistencia!H6</f>
        <v>0</v>
      </c>
      <c r="G6" s="6" t="s">
        <v>7</v>
      </c>
      <c r="H6" s="7">
        <f>Lista_Asistencia!L6</f>
        <v>0</v>
      </c>
    </row>
    <row r="7" spans="1:9">
      <c r="B7" s="6"/>
      <c r="C7" s="5"/>
      <c r="D7" s="5"/>
      <c r="E7" s="6"/>
      <c r="F7" s="5"/>
      <c r="G7" s="6"/>
      <c r="H7" s="5"/>
    </row>
    <row r="8" spans="1:9">
      <c r="C8" s="11" t="s">
        <v>200</v>
      </c>
    </row>
    <row r="9" spans="1:9">
      <c r="A9" s="12" t="s">
        <v>201</v>
      </c>
      <c r="B9" s="13"/>
      <c r="C9" s="14">
        <f>Estadisticas!Z58</f>
        <v>0</v>
      </c>
    </row>
    <row r="10" spans="1:9">
      <c r="A10" s="12" t="s">
        <v>202</v>
      </c>
      <c r="B10" s="13"/>
      <c r="C10" s="14">
        <f>Estadisticas!AA58</f>
        <v>0</v>
      </c>
    </row>
    <row r="11" spans="1:9">
      <c r="A11" s="12" t="s">
        <v>203</v>
      </c>
      <c r="B11" s="13"/>
      <c r="C11" s="14">
        <f>SUM(C9:C10)</f>
        <v>0</v>
      </c>
    </row>
  </sheetData>
  <sheetProtection password="A26F" sheet="1" objects="1" scenarios="1"/>
  <mergeCells count="5">
    <mergeCell ref="A1:I1"/>
    <mergeCell ref="A2:I2"/>
    <mergeCell ref="A3:I3"/>
    <mergeCell ref="C5:H5"/>
    <mergeCell ref="C6:D6"/>
  </mergeCells>
  <pageMargins left="0.69930555555555596" right="0.69930555555555596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E565454FA6884F9DBE2A2307044BC9" ma:contentTypeVersion="7" ma:contentTypeDescription="Crear nuevo documento." ma:contentTypeScope="" ma:versionID="6bb0c4394800ed45b8670a9f7353635a">
  <xsd:schema xmlns:xsd="http://www.w3.org/2001/XMLSchema" xmlns:xs="http://www.w3.org/2001/XMLSchema" xmlns:p="http://schemas.microsoft.com/office/2006/metadata/properties" xmlns:ns2="640e3f07-d40e-4721-86b3-978a7df3cb41" xmlns:ns3="ddb95442-45a9-4551-9d2f-20ae9acadc8a" targetNamespace="http://schemas.microsoft.com/office/2006/metadata/properties" ma:root="true" ma:fieldsID="65d38ee0b63098ce132a182063e99897" ns2:_="" ns3:_="">
    <xsd:import namespace="640e3f07-d40e-4721-86b3-978a7df3cb41"/>
    <xsd:import namespace="ddb95442-45a9-4551-9d2f-20ae9acadc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e3f07-d40e-4721-86b3-978a7df3cb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95442-45a9-4551-9d2f-20ae9acadc8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1CE07A-7FE0-4695-8BDD-3181DEA358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166DEA-4969-4808-BA0D-446D205C0B5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1DCDB77-18CB-4525-88C6-AAD96CCA1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e3f07-d40e-4721-86b3-978a7df3cb41"/>
    <ds:schemaRef ds:uri="ddb95442-45a9-4551-9d2f-20ae9acadc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12</vt:i4>
      </vt:variant>
    </vt:vector>
  </HeadingPairs>
  <TitlesOfParts>
    <vt:vector size="23" baseType="lpstr">
      <vt:lpstr>Lista_Asistencia</vt:lpstr>
      <vt:lpstr>Lista_Acreditados</vt:lpstr>
      <vt:lpstr>Estadisticas</vt:lpstr>
      <vt:lpstr>Reg_Asignaturas</vt:lpstr>
      <vt:lpstr>Rep_Semestral</vt:lpstr>
      <vt:lpstr>Est_Generales</vt:lpstr>
      <vt:lpstr>Est_Hab_Estudio</vt:lpstr>
      <vt:lpstr>Est_Test_Autoestima</vt:lpstr>
      <vt:lpstr>Est_Test_Asertividad</vt:lpstr>
      <vt:lpstr>Est_Eva_Tutor</vt:lpstr>
      <vt:lpstr>Eva_Plan_Tutorial</vt:lpstr>
      <vt:lpstr>Est_Generales!Área_de_impresión</vt:lpstr>
      <vt:lpstr>Estadisticas!Área_de_impresión</vt:lpstr>
      <vt:lpstr>Eva_Plan_Tutorial!Área_de_impresión</vt:lpstr>
      <vt:lpstr>Lista_Acreditados!Área_de_impresión</vt:lpstr>
      <vt:lpstr>Lista_Asistencia!Área_de_impresión</vt:lpstr>
      <vt:lpstr>Reg_Asignaturas!Área_de_impresión</vt:lpstr>
      <vt:lpstr>Beca</vt:lpstr>
      <vt:lpstr>Carrera</vt:lpstr>
      <vt:lpstr>Carrera1</vt:lpstr>
      <vt:lpstr>Edo_Civil</vt:lpstr>
      <vt:lpstr>Sexo</vt:lpstr>
      <vt:lpstr>Trabaja</vt:lpstr>
    </vt:vector>
  </TitlesOfParts>
  <Manager/>
  <Company>VIMEC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Romualdo Jonatan Quintero Hernández</dc:creator>
  <cp:keywords/>
  <dc:description/>
  <cp:lastModifiedBy>DES-A2</cp:lastModifiedBy>
  <cp:revision/>
  <dcterms:created xsi:type="dcterms:W3CDTF">2012-08-22T04:02:00Z</dcterms:created>
  <dcterms:modified xsi:type="dcterms:W3CDTF">2022-09-15T18:37:50Z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3082-10.2.0.7646</vt:lpwstr>
  </property>
  <property fmtid="{D5CDD505-2E9C-101B-9397-08002B2CF9AE}" pid="3" name="ContentTypeId">
    <vt:lpwstr>0x010100C8E565454FA6884F9DBE2A2307044BC9</vt:lpwstr>
  </property>
</Properties>
</file>